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2\1º Trimestre\Publicar\"/>
    </mc:Choice>
  </mc:AlternateContent>
  <xr:revisionPtr revIDLastSave="0" documentId="13_ncr:1_{4E37F58D-8451-48C4-A375-ED7B1DAA47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3" l="1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R28" i="20"/>
  <c r="S28" i="20"/>
  <c r="G34" i="19" l="1"/>
  <c r="H34" i="19"/>
  <c r="I34" i="19"/>
  <c r="I36" i="19"/>
  <c r="J37" i="19"/>
  <c r="I38" i="19"/>
  <c r="J38" i="19"/>
  <c r="H39" i="19"/>
  <c r="H40" i="19"/>
  <c r="I40" i="19"/>
  <c r="J40" i="19"/>
  <c r="I44" i="19"/>
  <c r="G46" i="19"/>
  <c r="I47" i="19"/>
  <c r="J47" i="19"/>
  <c r="K28" i="19" l="1"/>
  <c r="J28" i="19"/>
  <c r="I28" i="19"/>
  <c r="H28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34" i="19" l="1"/>
  <c r="J46" i="19"/>
  <c r="J44" i="19"/>
  <c r="G40" i="19"/>
  <c r="J39" i="19"/>
  <c r="G37" i="19"/>
  <c r="H35" i="19"/>
  <c r="G38" i="19" l="1"/>
  <c r="H38" i="19"/>
  <c r="H42" i="19"/>
  <c r="J42" i="19"/>
  <c r="G47" i="19"/>
  <c r="H47" i="19"/>
  <c r="J48" i="19"/>
  <c r="I48" i="19"/>
  <c r="H41" i="19"/>
  <c r="I41" i="19"/>
  <c r="I49" i="19"/>
  <c r="J49" i="19"/>
  <c r="J36" i="19"/>
  <c r="G36" i="19"/>
  <c r="H36" i="19"/>
  <c r="J45" i="19"/>
  <c r="I45" i="19"/>
  <c r="G43" i="19"/>
  <c r="H43" i="19"/>
  <c r="J43" i="19"/>
  <c r="I43" i="19"/>
  <c r="G35" i="19"/>
  <c r="I35" i="19"/>
  <c r="J35" i="19"/>
  <c r="J33" i="19"/>
  <c r="G33" i="19"/>
  <c r="I37" i="19"/>
  <c r="H37" i="19"/>
  <c r="I46" i="19"/>
  <c r="H46" i="19"/>
  <c r="G39" i="19"/>
  <c r="I39" i="19"/>
  <c r="G41" i="19"/>
  <c r="J41" i="19"/>
  <c r="H49" i="19"/>
  <c r="G49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K28" i="6"/>
  <c r="C28" i="6"/>
  <c r="R28" i="3"/>
  <c r="Q28" i="3"/>
  <c r="P28" i="3"/>
  <c r="O28" i="3"/>
  <c r="N28" i="3"/>
  <c r="M28" i="3"/>
  <c r="J28" i="3"/>
  <c r="I28" i="3"/>
  <c r="G28" i="3"/>
  <c r="F28" i="3"/>
  <c r="E28" i="3"/>
  <c r="C28" i="3"/>
  <c r="C29" i="2"/>
  <c r="D28" i="4" l="1"/>
  <c r="L28" i="4"/>
  <c r="T28" i="4"/>
  <c r="I28" i="5"/>
  <c r="Q28" i="5"/>
  <c r="Y28" i="5"/>
  <c r="AG28" i="5"/>
  <c r="AO28" i="5"/>
  <c r="K28" i="3"/>
  <c r="H28" i="3"/>
  <c r="D28" i="3"/>
  <c r="J28" i="4"/>
  <c r="R28" i="4"/>
  <c r="F28" i="5"/>
  <c r="N28" i="5"/>
  <c r="V28" i="5"/>
  <c r="AD28" i="5"/>
  <c r="AL28" i="5"/>
  <c r="AT28" i="5"/>
  <c r="J28" i="6"/>
  <c r="L28" i="3"/>
  <c r="E28" i="5"/>
  <c r="M28" i="5"/>
  <c r="U28" i="5"/>
  <c r="AC28" i="5"/>
  <c r="AK28" i="5"/>
  <c r="AS28" i="5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8" i="22"/>
  <c r="D54" i="24"/>
  <c r="K41" i="24"/>
  <c r="D16" i="24" s="1"/>
  <c r="K49" i="24"/>
  <c r="D24" i="24" s="1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K37" i="24"/>
  <c r="E12" i="24" s="1"/>
  <c r="K45" i="24"/>
  <c r="E20" i="24" s="1"/>
  <c r="K53" i="24"/>
  <c r="G28" i="24" s="1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K43" i="24"/>
  <c r="G18" i="24" s="1"/>
  <c r="K51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C54" i="24"/>
  <c r="K42" i="24"/>
  <c r="D17" i="24" s="1"/>
  <c r="K50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8" i="22"/>
  <c r="E28" i="22"/>
  <c r="E54" i="24"/>
  <c r="K40" i="24"/>
  <c r="E15" i="24" s="1"/>
  <c r="K48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K39" i="24"/>
  <c r="D14" i="24" s="1"/>
  <c r="K47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8" i="22"/>
  <c r="G54" i="24"/>
  <c r="K38" i="24"/>
  <c r="G13" i="24" s="1"/>
  <c r="K46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J54" i="24"/>
  <c r="K44" i="24"/>
  <c r="C19" i="24" s="1"/>
  <c r="K52" i="24"/>
  <c r="D27" i="24" s="1"/>
  <c r="C32" i="12"/>
  <c r="K32" i="12"/>
  <c r="S32" i="12"/>
  <c r="F24" i="24"/>
  <c r="D32" i="12"/>
  <c r="T32" i="12"/>
  <c r="E24" i="24"/>
  <c r="F32" i="12"/>
  <c r="N32" i="12"/>
  <c r="H32" i="12"/>
  <c r="P32" i="12"/>
  <c r="X32" i="12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F54" i="24"/>
  <c r="C10" i="18"/>
  <c r="C18" i="18"/>
  <c r="C26" i="18"/>
  <c r="Y12" i="20"/>
  <c r="W14" i="20"/>
  <c r="U16" i="20"/>
  <c r="Y20" i="20"/>
  <c r="W22" i="20"/>
  <c r="C31" i="15"/>
  <c r="D10" i="18"/>
  <c r="C13" i="18"/>
  <c r="C21" i="18"/>
  <c r="W11" i="20"/>
  <c r="Y17" i="20"/>
  <c r="W19" i="20"/>
  <c r="Y25" i="20"/>
  <c r="W27" i="20"/>
  <c r="I54" i="24"/>
  <c r="E10" i="18"/>
  <c r="C16" i="18"/>
  <c r="Y14" i="20"/>
  <c r="Y22" i="20"/>
  <c r="F14" i="24" l="1"/>
  <c r="C24" i="24"/>
  <c r="E14" i="24"/>
  <c r="G24" i="24"/>
  <c r="C15" i="24"/>
  <c r="F20" i="24"/>
  <c r="C20" i="24"/>
  <c r="G20" i="24"/>
  <c r="D20" i="24"/>
  <c r="E16" i="24"/>
  <c r="G14" i="24"/>
  <c r="F16" i="24"/>
  <c r="F27" i="24"/>
  <c r="G16" i="24"/>
  <c r="C14" i="24"/>
  <c r="C16" i="24"/>
  <c r="F13" i="24"/>
  <c r="E26" i="24"/>
  <c r="E27" i="24"/>
  <c r="G27" i="24"/>
  <c r="C18" i="24"/>
  <c r="D18" i="24"/>
  <c r="E18" i="24"/>
  <c r="C27" i="24"/>
  <c r="F18" i="24"/>
  <c r="F25" i="24"/>
  <c r="E27" i="18"/>
  <c r="D15" i="24"/>
  <c r="D23" i="24"/>
  <c r="C25" i="24"/>
  <c r="E23" i="24"/>
  <c r="G23" i="24"/>
  <c r="D25" i="24"/>
  <c r="K54" i="24"/>
  <c r="C29" i="24" s="1"/>
  <c r="C23" i="24"/>
  <c r="E25" i="24"/>
  <c r="F15" i="24"/>
  <c r="C26" i="24"/>
  <c r="G15" i="24"/>
  <c r="D26" i="24"/>
  <c r="C13" i="24"/>
  <c r="G26" i="24"/>
  <c r="D13" i="24"/>
  <c r="E13" i="24"/>
  <c r="C50" i="19"/>
  <c r="G28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H24" i="24"/>
  <c r="Z28" i="20"/>
  <c r="Y28" i="20"/>
  <c r="X28" i="20"/>
  <c r="W28" i="20"/>
  <c r="H20" i="24" l="1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<sst xmlns="http://schemas.openxmlformats.org/spreadsheetml/2006/main" count="1038" uniqueCount="267">
  <si>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</si>
  <si>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</si>
  <si>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</si>
  <si>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</si>
  <si>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</si>
  <si>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</si>
  <si>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</si>
  <si>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</si>
  <si>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</si>
  <si>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</si>
  <si>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</si>
  <si>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</si>
  <si>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</si>
  <si>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</si>
  <si>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</si>
  <si>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</si>
  <si>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</si>
  <si>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</si>
  <si>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</si>
  <si>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</si>
  <si>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</si>
  <si>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</si>
  <si>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</si>
  <si>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</si>
  <si>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</si>
  <si>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</si>
  <si>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</si>
  <si>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</si>
  <si>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</si>
  <si>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</si>
  <si>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</si>
  <si>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</si>
  <si>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</si>
  <si>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</si>
  <si>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</si>
  <si>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</si>
  <si>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</si>
  <si>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</si>
  <si>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</si>
  <si>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</si>
  <si>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</si>
  <si>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</si>
  <si>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</si>
  <si>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</si>
  <si>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</si>
  <si>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</si>
  <si>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</si>
  <si>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</si>
  <si>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</si>
  <si>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</si>
  <si>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</si>
  <si>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</si>
  <si>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</si>
  <si>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</si>
  <si>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</si>
  <si>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</si>
  <si>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</si>
  <si>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</si>
  <si>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</si>
  <si>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</si>
  <si>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</si>
  <si>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</si>
  <si>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</si>
  <si>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</si>
  <si>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</si>
  <si>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</si>
  <si>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</si>
  <si>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</si>
  <si>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</si>
  <si>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</si>
  <si>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</si>
  <si>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</si>
  <si>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</si>
  <si>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</si>
  <si>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</si>
  <si>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</si>
  <si>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</si>
  <si>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</si>
  <si>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</si>
  <si>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</si>
  <si>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</si>
  <si>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</si>
  <si>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</si>
  <si>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</si>
  <si>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</si>
  <si>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</si>
  <si>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</si>
  <si>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</si>
  <si>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</si>
  <si>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</si>
  <si>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</si>
  <si>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</si>
  <si>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</si>
  <si>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</si>
  <si>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</si>
  <si>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</si>
  <si>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</si>
  <si>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</si>
  <si>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</si>
  <si>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</si>
  <si>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</si>
  <si>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</si>
  <si>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</si>
  <si>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</si>
  <si>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</si>
  <si>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</si>
  <si>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</si>
  <si>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</si>
  <si>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</si>
  <si>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</si>
  <si>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</si>
  <si>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</si>
  <si>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</si>
  <si>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</si>
  <si>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</si>
  <si>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</si>
  <si>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</si>
  <si>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</si>
  <si>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</si>
  <si>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</si>
  <si>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</si>
  <si>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</si>
  <si>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</si>
  <si>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</si>
  <si>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</si>
  <si>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</si>
  <si>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</si>
  <si>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</si>
  <si>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</si>
  <si>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</si>
  <si>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</si>
  <si>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</si>
  <si>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</si>
  <si>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</si>
  <si>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</si>
  <si>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</si>
  <si>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</si>
  <si>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</si>
  <si>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</si>
  <si>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</si>
  <si>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</si>
  <si>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</si>
  <si>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</si>
  <si>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</si>
  <si>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</si>
  <si>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</si>
  <si>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</si>
  <si>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</si>
  <si>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</si>
  <si>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</si>
  <si>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</si>
  <si>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</si>
  <si>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</si>
  <si>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</si>
  <si>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</si>
  <si>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</si>
  <si>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</si>
  <si>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</si>
  <si>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</si>
  <si>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</si>
  <si>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</si>
  <si>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</si>
  <si>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</si>
  <si>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</si>
  <si>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</si>
  <si>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</si>
  <si>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</si>
  <si>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</si>
  <si>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</si>
  <si>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</si>
  <si>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</si>
  <si>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</si>
  <si>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</si>
  <si>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</si>
  <si>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</si>
  <si>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</si>
  <si>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</si>
  <si>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</si>
  <si>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</si>
  <si>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</si>
  <si>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</si>
  <si>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</si>
  <si>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</si>
  <si>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</si>
  <si>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</si>
  <si>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</si>
  <si>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</si>
  <si>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</si>
  <si>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</si>
  <si>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</si>
  <si>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</si>
  <si>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</si>
  <si>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</si>
  <si>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</si>
  <si>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</si>
  <si>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</si>
  <si>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</si>
  <si>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</si>
  <si>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</si>
  <si>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</si>
  <si>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</si>
  <si>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</si>
  <si>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</si>
  <si>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</si>
  <si>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</si>
  <si>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</si>
  <si>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</si>
  <si>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</si>
  <si>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</si>
  <si>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</si>
  <si>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</si>
  <si>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</si>
  <si>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</si>
  <si>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</si>
  <si>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</si>
  <si>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</si>
  <si>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</si>
  <si>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</si>
  <si>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</si>
  <si>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</si>
  <si>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</si>
  <si>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</si>
  <si>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</si>
  <si>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</si>
  <si>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</si>
  <si>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</si>
  <si>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</si>
  <si>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</si>
  <si>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</si>
  <si>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</si>
  <si>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</si>
  <si>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</si>
  <si>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</si>
  <si>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</si>
  <si>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</si>
  <si>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</si>
  <si>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</si>
  <si>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</si>
  <si>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</si>
  <si>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</si>
  <si>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</si>
  <si>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</si>
  <si>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</si>
  <si>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</si>
  <si>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</si>
  <si>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</si>
  <si>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</si>
  <si>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</si>
  <si>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</si>
  <si>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</si>
  <si>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</si>
  <si>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</si>
  <si>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</si>
  <si>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</si>
  <si>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</si>
  <si>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</si>
  <si>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</si>
  <si>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</si>
  <si>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</si>
  <si>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</si>
  <si>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</si>
  <si>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</si>
  <si>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</si>
  <si>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</si>
  <si>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</si>
  <si>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</si>
  <si>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Población provisional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</si>
</sst>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0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/>
    <xf numFmtId="0" fontId="6" fillId="0" borderId="0" xfId="0" applyFont="1" applyBorder="1"/>
    <xf numFmtId="0" fontId="5" fillId="0" borderId="0" xfId="2" applyFont="1" applyBorder="1" applyAlignment="1">
      <alignment horizontal="left" wrapText="1"/>
    </xf>
    <xf numFmtId="164" fontId="5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9" fillId="5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1:11" ht="44.25" customHeight="1" thickBot="1" x14ac:dyDescent="0.25">
      <c r="A9" s="14"/>
      <c r="B9" s="15"/>
      <c r="C9" s="73" t="s">
        <v>130</v>
      </c>
      <c r="D9" s="73"/>
      <c r="E9" s="83"/>
      <c r="F9" s="76" t="s">
        <v>129</v>
      </c>
      <c r="G9" s="73"/>
      <c r="H9" s="83"/>
      <c r="I9" s="76" t="s">
        <v>132</v>
      </c>
      <c r="J9" s="73"/>
      <c r="K9" s="83"/>
    </row>
    <row r="10" spans="1:11" ht="42" customHeight="1" thickBot="1" x14ac:dyDescent="0.25">
      <c r="A10" s="14"/>
      <c r="B10" s="11"/>
      <c r="C10" s="17" t="s">
        <v>133</v>
      </c>
      <c r="D10" s="18" t="s">
        <v>134</v>
      </c>
      <c r="E10" s="18" t="s">
        <v>52</v>
      </c>
      <c r="F10" s="18" t="s">
        <v>133</v>
      </c>
      <c r="G10" s="18" t="s">
        <v>134</v>
      </c>
      <c r="H10" s="18" t="s">
        <v>52</v>
      </c>
      <c r="I10" s="18" t="s">
        <v>133</v>
      </c>
      <c r="J10" s="18" t="s">
        <v>134</v>
      </c>
      <c r="K10" s="18" t="s">
        <v>52</v>
      </c>
    </row>
    <row r="11" spans="1:11" ht="20.100000000000001" customHeight="1" thickBot="1" x14ac:dyDescent="0.25">
      <c r="B11" s="3" t="s">
        <v>22</v>
      </c>
      <c r="C11" s="19">
        <v>3</v>
      </c>
      <c r="D11" s="19">
        <v>1</v>
      </c>
      <c r="E11" s="19">
        <v>4</v>
      </c>
      <c r="F11" s="19">
        <v>8</v>
      </c>
      <c r="G11" s="19">
        <v>0</v>
      </c>
      <c r="H11" s="19">
        <v>8</v>
      </c>
      <c r="I11" s="19">
        <v>11</v>
      </c>
      <c r="J11" s="19">
        <v>1</v>
      </c>
      <c r="K11" s="19">
        <v>12</v>
      </c>
    </row>
    <row r="12" spans="1:11" ht="20.100000000000001" customHeight="1" thickBot="1" x14ac:dyDescent="0.25">
      <c r="B12" s="4" t="s">
        <v>23</v>
      </c>
      <c r="C12" s="20">
        <v>0</v>
      </c>
      <c r="D12" s="20">
        <v>0</v>
      </c>
      <c r="E12" s="20">
        <v>0</v>
      </c>
      <c r="F12" s="20">
        <v>3</v>
      </c>
      <c r="G12" s="20">
        <v>0</v>
      </c>
      <c r="H12" s="20">
        <v>3</v>
      </c>
      <c r="I12" s="20">
        <v>3</v>
      </c>
      <c r="J12" s="20">
        <v>0</v>
      </c>
      <c r="K12" s="20">
        <v>3</v>
      </c>
    </row>
    <row r="13" spans="1:11" ht="20.100000000000001" customHeight="1" thickBot="1" x14ac:dyDescent="0.25">
      <c r="B13" s="4" t="s">
        <v>24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spans="1:11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1:11" ht="20.100000000000001" customHeight="1" thickBot="1" x14ac:dyDescent="0.25">
      <c r="B15" s="4" t="s">
        <v>26</v>
      </c>
      <c r="C15" s="20">
        <v>1</v>
      </c>
      <c r="D15" s="20">
        <v>0</v>
      </c>
      <c r="E15" s="20">
        <v>1</v>
      </c>
      <c r="F15" s="20">
        <v>1</v>
      </c>
      <c r="G15" s="20">
        <v>0</v>
      </c>
      <c r="H15" s="20">
        <v>1</v>
      </c>
      <c r="I15" s="20">
        <v>2</v>
      </c>
      <c r="J15" s="20">
        <v>0</v>
      </c>
      <c r="K15" s="20">
        <v>2</v>
      </c>
    </row>
    <row r="16" spans="1:11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2:11" ht="20.100000000000001" customHeight="1" thickBot="1" x14ac:dyDescent="0.25">
      <c r="B17" s="4" t="s">
        <v>28</v>
      </c>
      <c r="C17" s="20">
        <v>3</v>
      </c>
      <c r="D17" s="20">
        <v>0</v>
      </c>
      <c r="E17" s="20">
        <v>3</v>
      </c>
      <c r="F17" s="20">
        <v>0</v>
      </c>
      <c r="G17" s="20">
        <v>1</v>
      </c>
      <c r="H17" s="20">
        <v>1</v>
      </c>
      <c r="I17" s="20">
        <v>3</v>
      </c>
      <c r="J17" s="20">
        <v>1</v>
      </c>
      <c r="K17" s="20">
        <v>4</v>
      </c>
    </row>
    <row r="18" spans="2:11" ht="20.100000000000001" customHeight="1" thickBot="1" x14ac:dyDescent="0.25">
      <c r="B18" s="4" t="s">
        <v>29</v>
      </c>
      <c r="C18" s="20">
        <v>0</v>
      </c>
      <c r="D18" s="20">
        <v>0</v>
      </c>
      <c r="E18" s="20">
        <v>0</v>
      </c>
      <c r="F18" s="20">
        <v>1</v>
      </c>
      <c r="G18" s="20">
        <v>1</v>
      </c>
      <c r="H18" s="20">
        <v>2</v>
      </c>
      <c r="I18" s="20">
        <v>1</v>
      </c>
      <c r="J18" s="20">
        <v>1</v>
      </c>
      <c r="K18" s="20">
        <v>2</v>
      </c>
    </row>
    <row r="19" spans="2:11" ht="20.100000000000001" customHeight="1" thickBot="1" x14ac:dyDescent="0.25">
      <c r="B19" s="4" t="s">
        <v>30</v>
      </c>
      <c r="C19" s="20">
        <v>2</v>
      </c>
      <c r="D19" s="20">
        <v>2</v>
      </c>
      <c r="E19" s="20">
        <v>4</v>
      </c>
      <c r="F19" s="20">
        <v>11</v>
      </c>
      <c r="G19" s="20">
        <v>6</v>
      </c>
      <c r="H19" s="20">
        <v>17</v>
      </c>
      <c r="I19" s="20">
        <v>13</v>
      </c>
      <c r="J19" s="20">
        <v>8</v>
      </c>
      <c r="K19" s="20">
        <v>21</v>
      </c>
    </row>
    <row r="20" spans="2:11" ht="20.100000000000001" customHeight="1" thickBot="1" x14ac:dyDescent="0.25">
      <c r="B20" s="4" t="s">
        <v>31</v>
      </c>
      <c r="C20" s="20">
        <v>4</v>
      </c>
      <c r="D20" s="20">
        <v>0</v>
      </c>
      <c r="E20" s="20">
        <v>4</v>
      </c>
      <c r="F20" s="20">
        <v>3</v>
      </c>
      <c r="G20" s="20">
        <v>1</v>
      </c>
      <c r="H20" s="20">
        <v>4</v>
      </c>
      <c r="I20" s="20">
        <v>7</v>
      </c>
      <c r="J20" s="20">
        <v>1</v>
      </c>
      <c r="K20" s="20">
        <v>8</v>
      </c>
    </row>
    <row r="21" spans="2:11" ht="20.100000000000001" customHeight="1" thickBot="1" x14ac:dyDescent="0.25">
      <c r="B21" s="4" t="s">
        <v>32</v>
      </c>
      <c r="C21" s="20">
        <v>1</v>
      </c>
      <c r="D21" s="20">
        <v>0</v>
      </c>
      <c r="E21" s="20">
        <v>1</v>
      </c>
      <c r="F21" s="20">
        <v>1</v>
      </c>
      <c r="G21" s="20">
        <v>0</v>
      </c>
      <c r="H21" s="20">
        <v>1</v>
      </c>
      <c r="I21" s="20">
        <v>2</v>
      </c>
      <c r="J21" s="20">
        <v>0</v>
      </c>
      <c r="K21" s="20">
        <v>2</v>
      </c>
    </row>
    <row r="22" spans="2:11" ht="20.100000000000001" customHeight="1" thickBot="1" x14ac:dyDescent="0.25">
      <c r="B22" s="4" t="s">
        <v>33</v>
      </c>
      <c r="C22" s="20">
        <v>1</v>
      </c>
      <c r="D22" s="20">
        <v>0</v>
      </c>
      <c r="E22" s="20">
        <v>1</v>
      </c>
      <c r="F22" s="20">
        <v>0</v>
      </c>
      <c r="G22" s="20">
        <v>0</v>
      </c>
      <c r="H22" s="20">
        <v>0</v>
      </c>
      <c r="I22" s="20">
        <v>1</v>
      </c>
      <c r="J22" s="20">
        <v>0</v>
      </c>
      <c r="K22" s="20">
        <v>1</v>
      </c>
    </row>
    <row r="23" spans="2:11" ht="20.100000000000001" customHeight="1" thickBot="1" x14ac:dyDescent="0.25">
      <c r="B23" s="4" t="s">
        <v>34</v>
      </c>
      <c r="C23" s="20">
        <v>2</v>
      </c>
      <c r="D23" s="20">
        <v>0</v>
      </c>
      <c r="E23" s="20">
        <v>2</v>
      </c>
      <c r="F23" s="20">
        <v>6</v>
      </c>
      <c r="G23" s="20">
        <v>6</v>
      </c>
      <c r="H23" s="20">
        <v>12</v>
      </c>
      <c r="I23" s="20">
        <v>8</v>
      </c>
      <c r="J23" s="20">
        <v>6</v>
      </c>
      <c r="K23" s="20">
        <v>14</v>
      </c>
    </row>
    <row r="24" spans="2:11" ht="20.100000000000001" customHeight="1" thickBot="1" x14ac:dyDescent="0.25">
      <c r="B24" s="4" t="s">
        <v>35</v>
      </c>
      <c r="C24" s="20">
        <v>0</v>
      </c>
      <c r="D24" s="20">
        <v>0</v>
      </c>
      <c r="E24" s="20">
        <v>0</v>
      </c>
      <c r="F24" s="20">
        <v>2</v>
      </c>
      <c r="G24" s="20">
        <v>0</v>
      </c>
      <c r="H24" s="20">
        <v>2</v>
      </c>
      <c r="I24" s="20">
        <v>2</v>
      </c>
      <c r="J24" s="20">
        <v>0</v>
      </c>
      <c r="K24" s="20">
        <v>2</v>
      </c>
    </row>
    <row r="25" spans="2:11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2:11" ht="20.100000000000001" customHeight="1" thickBot="1" x14ac:dyDescent="0.25">
      <c r="B26" s="5" t="s">
        <v>37</v>
      </c>
      <c r="C26" s="20">
        <v>1</v>
      </c>
      <c r="D26" s="20">
        <v>0</v>
      </c>
      <c r="E26" s="20">
        <v>1</v>
      </c>
      <c r="F26" s="20">
        <v>6</v>
      </c>
      <c r="G26" s="20">
        <v>0</v>
      </c>
      <c r="H26" s="20">
        <v>6</v>
      </c>
      <c r="I26" s="20">
        <v>7</v>
      </c>
      <c r="J26" s="20">
        <v>0</v>
      </c>
      <c r="K26" s="20">
        <v>7</v>
      </c>
    </row>
    <row r="27" spans="2:11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2:11" ht="20.100000000000001" customHeight="1" thickBot="1" x14ac:dyDescent="0.25">
      <c r="B28" s="7" t="s">
        <v>39</v>
      </c>
      <c r="C28" s="9">
        <f>SUM(C11:C27)</f>
        <v>18</v>
      </c>
      <c r="D28" s="9">
        <f t="shared" ref="D28:K28" si="0">SUM(D11:D27)</f>
        <v>3</v>
      </c>
      <c r="E28" s="9">
        <f t="shared" si="0"/>
        <v>21</v>
      </c>
      <c r="F28" s="9">
        <f t="shared" si="0"/>
        <v>42</v>
      </c>
      <c r="G28" s="9">
        <f t="shared" si="0"/>
        <v>15</v>
      </c>
      <c r="H28" s="9">
        <f t="shared" si="0"/>
        <v>57</v>
      </c>
      <c r="I28" s="9">
        <f t="shared" si="0"/>
        <v>60</v>
      </c>
      <c r="J28" s="9">
        <f t="shared" si="0"/>
        <v>18</v>
      </c>
      <c r="K28" s="9">
        <f t="shared" si="0"/>
        <v>78</v>
      </c>
    </row>
    <row r="29" spans="2:11" x14ac:dyDescent="0.2">
      <c r="C29" s="62"/>
      <c r="D29" s="62"/>
      <c r="E29" s="62"/>
      <c r="F29" s="62"/>
      <c r="G29" s="62"/>
      <c r="H29" s="62"/>
      <c r="I29" s="62"/>
      <c r="J29" s="62"/>
      <c r="K29" s="62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5"/>
      <c r="C9" s="87" t="s">
        <v>135</v>
      </c>
      <c r="D9" s="87"/>
      <c r="E9" s="87"/>
    </row>
    <row r="10" spans="2:5" ht="42.75" customHeight="1" thickBot="1" x14ac:dyDescent="0.25">
      <c r="B10" s="11"/>
      <c r="C10" s="22" t="s">
        <v>130</v>
      </c>
      <c r="D10" s="22" t="s">
        <v>129</v>
      </c>
      <c r="E10" s="22" t="s">
        <v>52</v>
      </c>
    </row>
    <row r="11" spans="2:5" ht="20.100000000000001" customHeight="1" thickBot="1" x14ac:dyDescent="0.25">
      <c r="B11" s="3" t="s">
        <v>22</v>
      </c>
      <c r="C11" s="19">
        <v>0</v>
      </c>
      <c r="D11" s="19">
        <v>3</v>
      </c>
      <c r="E11" s="19">
        <v>3</v>
      </c>
    </row>
    <row r="12" spans="2:5" ht="20.100000000000001" customHeight="1" thickBot="1" x14ac:dyDescent="0.25">
      <c r="B12" s="4" t="s">
        <v>23</v>
      </c>
      <c r="C12" s="20">
        <v>0</v>
      </c>
      <c r="D12" s="20">
        <v>0</v>
      </c>
      <c r="E12" s="20">
        <v>0</v>
      </c>
    </row>
    <row r="13" spans="2:5" ht="20.100000000000001" customHeight="1" thickBot="1" x14ac:dyDescent="0.25">
      <c r="B13" s="4" t="s">
        <v>24</v>
      </c>
      <c r="C13" s="20">
        <v>0</v>
      </c>
      <c r="D13" s="20">
        <v>0</v>
      </c>
      <c r="E13" s="20">
        <v>0</v>
      </c>
    </row>
    <row r="14" spans="2:5" ht="20.100000000000001" customHeight="1" thickBot="1" x14ac:dyDescent="0.25">
      <c r="B14" s="4" t="s">
        <v>25</v>
      </c>
      <c r="C14" s="20">
        <v>1</v>
      </c>
      <c r="D14" s="20">
        <v>0</v>
      </c>
      <c r="E14" s="20">
        <v>1</v>
      </c>
    </row>
    <row r="15" spans="2:5" ht="20.100000000000001" customHeight="1" thickBot="1" x14ac:dyDescent="0.25">
      <c r="B15" s="4" t="s">
        <v>26</v>
      </c>
      <c r="C15" s="20">
        <v>0</v>
      </c>
      <c r="D15" s="20">
        <v>0</v>
      </c>
      <c r="E15" s="20">
        <v>0</v>
      </c>
    </row>
    <row r="16" spans="2:5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</row>
    <row r="17" spans="2:5" ht="20.100000000000001" customHeight="1" thickBot="1" x14ac:dyDescent="0.25">
      <c r="B17" s="4" t="s">
        <v>28</v>
      </c>
      <c r="C17" s="20">
        <v>0</v>
      </c>
      <c r="D17" s="20">
        <v>0</v>
      </c>
      <c r="E17" s="20">
        <v>0</v>
      </c>
    </row>
    <row r="18" spans="2:5" ht="20.100000000000001" customHeight="1" thickBot="1" x14ac:dyDescent="0.25">
      <c r="B18" s="4" t="s">
        <v>29</v>
      </c>
      <c r="C18" s="20">
        <v>0</v>
      </c>
      <c r="D18" s="20">
        <v>0</v>
      </c>
      <c r="E18" s="20">
        <v>0</v>
      </c>
    </row>
    <row r="19" spans="2:5" ht="20.100000000000001" customHeight="1" thickBot="1" x14ac:dyDescent="0.25">
      <c r="B19" s="4" t="s">
        <v>30</v>
      </c>
      <c r="C19" s="20">
        <v>0</v>
      </c>
      <c r="D19" s="20">
        <v>3</v>
      </c>
      <c r="E19" s="20">
        <v>3</v>
      </c>
    </row>
    <row r="20" spans="2:5" ht="20.100000000000001" customHeight="1" thickBot="1" x14ac:dyDescent="0.25">
      <c r="B20" s="4" t="s">
        <v>31</v>
      </c>
      <c r="C20" s="20">
        <v>0</v>
      </c>
      <c r="D20" s="20">
        <v>3</v>
      </c>
      <c r="E20" s="20">
        <v>3</v>
      </c>
    </row>
    <row r="21" spans="2:5" ht="20.100000000000001" customHeight="1" thickBot="1" x14ac:dyDescent="0.25">
      <c r="B21" s="4" t="s">
        <v>32</v>
      </c>
      <c r="C21" s="20">
        <v>0</v>
      </c>
      <c r="D21" s="20">
        <v>0</v>
      </c>
      <c r="E21" s="20">
        <v>0</v>
      </c>
    </row>
    <row r="22" spans="2:5" ht="20.100000000000001" customHeight="1" thickBot="1" x14ac:dyDescent="0.25">
      <c r="B22" s="4" t="s">
        <v>33</v>
      </c>
      <c r="C22" s="20">
        <v>1</v>
      </c>
      <c r="D22" s="20">
        <v>3</v>
      </c>
      <c r="E22" s="20">
        <v>4</v>
      </c>
    </row>
    <row r="23" spans="2:5" ht="20.100000000000001" customHeight="1" thickBot="1" x14ac:dyDescent="0.25">
      <c r="B23" s="4" t="s">
        <v>34</v>
      </c>
      <c r="C23" s="20">
        <v>0</v>
      </c>
      <c r="D23" s="20">
        <v>1</v>
      </c>
      <c r="E23" s="20">
        <v>1</v>
      </c>
    </row>
    <row r="24" spans="2:5" ht="20.100000000000001" customHeight="1" thickBot="1" x14ac:dyDescent="0.25">
      <c r="B24" s="4" t="s">
        <v>35</v>
      </c>
      <c r="C24" s="20">
        <v>0</v>
      </c>
      <c r="D24" s="20">
        <v>0</v>
      </c>
      <c r="E24" s="20">
        <v>0</v>
      </c>
    </row>
    <row r="25" spans="2:5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</row>
    <row r="26" spans="2:5" ht="20.100000000000001" customHeight="1" thickBot="1" x14ac:dyDescent="0.25">
      <c r="B26" s="5" t="s">
        <v>37</v>
      </c>
      <c r="C26" s="20">
        <v>1</v>
      </c>
      <c r="D26" s="20">
        <v>0</v>
      </c>
      <c r="E26" s="20">
        <v>1</v>
      </c>
    </row>
    <row r="27" spans="2:5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</row>
    <row r="28" spans="2:5" ht="20.100000000000001" customHeight="1" thickBot="1" x14ac:dyDescent="0.25">
      <c r="B28" s="7" t="s">
        <v>39</v>
      </c>
      <c r="C28" s="9">
        <f>SUM(C11:C27)</f>
        <v>3</v>
      </c>
      <c r="D28" s="9">
        <f>SUM(D11:D27)</f>
        <v>13</v>
      </c>
      <c r="E28" s="9">
        <f>SUM(E11:E27)</f>
        <v>16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5"/>
      <c r="C12" s="87" t="s">
        <v>136</v>
      </c>
      <c r="D12" s="87"/>
      <c r="E12" s="87"/>
      <c r="F12" s="87"/>
      <c r="G12" s="87"/>
      <c r="H12" s="87" t="s">
        <v>137</v>
      </c>
      <c r="I12" s="87"/>
      <c r="J12" s="87"/>
      <c r="K12" s="87"/>
      <c r="L12" s="87"/>
      <c r="M12" s="87" t="s">
        <v>138</v>
      </c>
      <c r="N12" s="87"/>
      <c r="O12" s="87"/>
      <c r="P12" s="87"/>
      <c r="Q12" s="87"/>
      <c r="R12" s="87" t="s">
        <v>139</v>
      </c>
      <c r="S12" s="87"/>
      <c r="T12" s="87"/>
      <c r="U12" s="87"/>
      <c r="V12" s="87"/>
      <c r="W12" s="87" t="s">
        <v>140</v>
      </c>
      <c r="X12" s="87"/>
      <c r="Y12" s="87"/>
      <c r="Z12" s="87"/>
      <c r="AA12" s="87"/>
      <c r="AB12" s="87" t="s">
        <v>52</v>
      </c>
      <c r="AC12" s="87"/>
      <c r="AD12" s="87"/>
      <c r="AE12" s="87"/>
      <c r="AF12" s="87"/>
    </row>
    <row r="13" spans="2:32" ht="28.5" customHeight="1" x14ac:dyDescent="0.2">
      <c r="B13" s="25"/>
      <c r="C13" s="88" t="s">
        <v>77</v>
      </c>
      <c r="D13" s="88" t="s">
        <v>141</v>
      </c>
      <c r="E13" s="88"/>
      <c r="F13" s="88"/>
      <c r="G13" s="88" t="s">
        <v>142</v>
      </c>
      <c r="H13" s="88" t="s">
        <v>77</v>
      </c>
      <c r="I13" s="88" t="s">
        <v>141</v>
      </c>
      <c r="J13" s="88"/>
      <c r="K13" s="88"/>
      <c r="L13" s="88" t="s">
        <v>142</v>
      </c>
      <c r="M13" s="88" t="s">
        <v>77</v>
      </c>
      <c r="N13" s="88" t="s">
        <v>141</v>
      </c>
      <c r="O13" s="88"/>
      <c r="P13" s="88"/>
      <c r="Q13" s="88" t="s">
        <v>142</v>
      </c>
      <c r="R13" s="88" t="s">
        <v>77</v>
      </c>
      <c r="S13" s="88" t="s">
        <v>141</v>
      </c>
      <c r="T13" s="88"/>
      <c r="U13" s="88"/>
      <c r="V13" s="88" t="s">
        <v>142</v>
      </c>
      <c r="W13" s="88" t="s">
        <v>77</v>
      </c>
      <c r="X13" s="88" t="s">
        <v>141</v>
      </c>
      <c r="Y13" s="88"/>
      <c r="Z13" s="88"/>
      <c r="AA13" s="88" t="s">
        <v>142</v>
      </c>
      <c r="AB13" s="88" t="s">
        <v>77</v>
      </c>
      <c r="AC13" s="88" t="s">
        <v>141</v>
      </c>
      <c r="AD13" s="88"/>
      <c r="AE13" s="88"/>
      <c r="AF13" s="88" t="s">
        <v>142</v>
      </c>
    </row>
    <row r="14" spans="2:32" ht="28.5" customHeight="1" thickBot="1" x14ac:dyDescent="0.25">
      <c r="B14" s="11"/>
      <c r="C14" s="88"/>
      <c r="D14" s="27" t="s">
        <v>143</v>
      </c>
      <c r="E14" s="27" t="s">
        <v>144</v>
      </c>
      <c r="F14" s="27" t="s">
        <v>145</v>
      </c>
      <c r="G14" s="88"/>
      <c r="H14" s="88"/>
      <c r="I14" s="27" t="s">
        <v>143</v>
      </c>
      <c r="J14" s="27" t="s">
        <v>144</v>
      </c>
      <c r="K14" s="27" t="s">
        <v>145</v>
      </c>
      <c r="L14" s="88"/>
      <c r="M14" s="88"/>
      <c r="N14" s="27" t="s">
        <v>143</v>
      </c>
      <c r="O14" s="27" t="s">
        <v>144</v>
      </c>
      <c r="P14" s="27" t="s">
        <v>145</v>
      </c>
      <c r="Q14" s="88"/>
      <c r="R14" s="88"/>
      <c r="S14" s="27" t="s">
        <v>143</v>
      </c>
      <c r="T14" s="27" t="s">
        <v>144</v>
      </c>
      <c r="U14" s="27" t="s">
        <v>145</v>
      </c>
      <c r="V14" s="88"/>
      <c r="W14" s="88"/>
      <c r="X14" s="27" t="s">
        <v>143</v>
      </c>
      <c r="Y14" s="27" t="s">
        <v>144</v>
      </c>
      <c r="Z14" s="27" t="s">
        <v>145</v>
      </c>
      <c r="AA14" s="88"/>
      <c r="AB14" s="88"/>
      <c r="AC14" s="27" t="s">
        <v>143</v>
      </c>
      <c r="AD14" s="27" t="s">
        <v>144</v>
      </c>
      <c r="AE14" s="27" t="s">
        <v>145</v>
      </c>
      <c r="AF14" s="88"/>
    </row>
    <row r="15" spans="2:32" ht="20.100000000000001" customHeight="1" thickBot="1" x14ac:dyDescent="0.25">
      <c r="B15" s="3" t="s">
        <v>22</v>
      </c>
      <c r="C15" s="19">
        <v>1840</v>
      </c>
      <c r="D15" s="19">
        <v>1</v>
      </c>
      <c r="E15" s="19">
        <v>1411</v>
      </c>
      <c r="F15" s="19">
        <v>428</v>
      </c>
      <c r="G15" s="19">
        <v>0</v>
      </c>
      <c r="H15" s="19">
        <v>4</v>
      </c>
      <c r="I15" s="19">
        <v>0</v>
      </c>
      <c r="J15" s="19">
        <v>4</v>
      </c>
      <c r="K15" s="19">
        <v>0</v>
      </c>
      <c r="L15" s="19">
        <v>0</v>
      </c>
      <c r="M15" s="19">
        <v>149</v>
      </c>
      <c r="N15" s="19">
        <v>0</v>
      </c>
      <c r="O15" s="19">
        <v>149</v>
      </c>
      <c r="P15" s="19">
        <v>0</v>
      </c>
      <c r="Q15" s="19">
        <v>0</v>
      </c>
      <c r="R15" s="19">
        <v>41</v>
      </c>
      <c r="S15" s="19">
        <v>0</v>
      </c>
      <c r="T15" s="19">
        <v>41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2034</v>
      </c>
      <c r="AC15" s="19">
        <v>1</v>
      </c>
      <c r="AD15" s="19">
        <v>1605</v>
      </c>
      <c r="AE15" s="19">
        <v>428</v>
      </c>
      <c r="AF15" s="19">
        <v>0</v>
      </c>
    </row>
    <row r="16" spans="2:32" ht="20.100000000000001" customHeight="1" thickBot="1" x14ac:dyDescent="0.25">
      <c r="B16" s="4" t="s">
        <v>23</v>
      </c>
      <c r="C16" s="20">
        <v>206</v>
      </c>
      <c r="D16" s="20">
        <v>3</v>
      </c>
      <c r="E16" s="20">
        <v>165</v>
      </c>
      <c r="F16" s="20">
        <v>38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16</v>
      </c>
      <c r="N16" s="20">
        <v>0</v>
      </c>
      <c r="O16" s="20">
        <v>16</v>
      </c>
      <c r="P16" s="20">
        <v>0</v>
      </c>
      <c r="Q16" s="20">
        <v>0</v>
      </c>
      <c r="R16" s="20">
        <v>11</v>
      </c>
      <c r="S16" s="20">
        <v>0</v>
      </c>
      <c r="T16" s="20">
        <v>11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233</v>
      </c>
      <c r="AC16" s="20">
        <v>3</v>
      </c>
      <c r="AD16" s="20">
        <v>192</v>
      </c>
      <c r="AE16" s="20">
        <v>38</v>
      </c>
      <c r="AF16" s="20">
        <v>0</v>
      </c>
    </row>
    <row r="17" spans="2:32" ht="20.100000000000001" customHeight="1" thickBot="1" x14ac:dyDescent="0.25">
      <c r="B17" s="4" t="s">
        <v>24</v>
      </c>
      <c r="C17" s="20">
        <v>189</v>
      </c>
      <c r="D17" s="20">
        <v>0</v>
      </c>
      <c r="E17" s="20">
        <v>150</v>
      </c>
      <c r="F17" s="20">
        <v>39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3</v>
      </c>
      <c r="N17" s="20">
        <v>0</v>
      </c>
      <c r="O17" s="20">
        <v>2</v>
      </c>
      <c r="P17" s="20">
        <v>1</v>
      </c>
      <c r="Q17" s="20">
        <v>0</v>
      </c>
      <c r="R17" s="20">
        <v>1</v>
      </c>
      <c r="S17" s="20">
        <v>0</v>
      </c>
      <c r="T17" s="20">
        <v>1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193</v>
      </c>
      <c r="AC17" s="20">
        <v>0</v>
      </c>
      <c r="AD17" s="20">
        <v>153</v>
      </c>
      <c r="AE17" s="20">
        <v>40</v>
      </c>
      <c r="AF17" s="20">
        <v>0</v>
      </c>
    </row>
    <row r="18" spans="2:32" ht="20.100000000000001" customHeight="1" thickBot="1" x14ac:dyDescent="0.25">
      <c r="B18" s="4" t="s">
        <v>25</v>
      </c>
      <c r="C18" s="20">
        <v>267</v>
      </c>
      <c r="D18" s="20">
        <v>0</v>
      </c>
      <c r="E18" s="20">
        <v>205</v>
      </c>
      <c r="F18" s="20">
        <v>61</v>
      </c>
      <c r="G18" s="20">
        <v>1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12</v>
      </c>
      <c r="N18" s="20">
        <v>0</v>
      </c>
      <c r="O18" s="20">
        <v>12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279</v>
      </c>
      <c r="AC18" s="20">
        <v>0</v>
      </c>
      <c r="AD18" s="20">
        <v>217</v>
      </c>
      <c r="AE18" s="20">
        <v>61</v>
      </c>
      <c r="AF18" s="20">
        <v>1</v>
      </c>
    </row>
    <row r="19" spans="2:32" ht="20.100000000000001" customHeight="1" thickBot="1" x14ac:dyDescent="0.25">
      <c r="B19" s="4" t="s">
        <v>26</v>
      </c>
      <c r="C19" s="20">
        <v>415</v>
      </c>
      <c r="D19" s="20">
        <v>0</v>
      </c>
      <c r="E19" s="20">
        <v>281</v>
      </c>
      <c r="F19" s="20">
        <v>134</v>
      </c>
      <c r="G19" s="20">
        <v>0</v>
      </c>
      <c r="H19" s="20">
        <v>1</v>
      </c>
      <c r="I19" s="20">
        <v>0</v>
      </c>
      <c r="J19" s="20">
        <v>1</v>
      </c>
      <c r="K19" s="20">
        <v>0</v>
      </c>
      <c r="L19" s="20">
        <v>0</v>
      </c>
      <c r="M19" s="20">
        <v>36</v>
      </c>
      <c r="N19" s="20">
        <v>0</v>
      </c>
      <c r="O19" s="20">
        <v>35</v>
      </c>
      <c r="P19" s="20">
        <v>1</v>
      </c>
      <c r="Q19" s="20">
        <v>0</v>
      </c>
      <c r="R19" s="20">
        <v>33</v>
      </c>
      <c r="S19" s="20">
        <v>0</v>
      </c>
      <c r="T19" s="20">
        <v>33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485</v>
      </c>
      <c r="AC19" s="20">
        <v>0</v>
      </c>
      <c r="AD19" s="20">
        <v>350</v>
      </c>
      <c r="AE19" s="20">
        <v>135</v>
      </c>
      <c r="AF19" s="20">
        <v>0</v>
      </c>
    </row>
    <row r="20" spans="2:32" ht="20.100000000000001" customHeight="1" thickBot="1" x14ac:dyDescent="0.25">
      <c r="B20" s="4" t="s">
        <v>27</v>
      </c>
      <c r="C20" s="20">
        <v>101</v>
      </c>
      <c r="D20" s="20">
        <v>0</v>
      </c>
      <c r="E20" s="20">
        <v>61</v>
      </c>
      <c r="F20" s="20">
        <v>40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2</v>
      </c>
      <c r="N20" s="20">
        <v>0</v>
      </c>
      <c r="O20" s="20">
        <v>2</v>
      </c>
      <c r="P20" s="20">
        <v>0</v>
      </c>
      <c r="Q20" s="20">
        <v>0</v>
      </c>
      <c r="R20" s="20">
        <v>2</v>
      </c>
      <c r="S20" s="20">
        <v>0</v>
      </c>
      <c r="T20" s="20">
        <v>2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105</v>
      </c>
      <c r="AC20" s="20">
        <v>0</v>
      </c>
      <c r="AD20" s="20">
        <v>65</v>
      </c>
      <c r="AE20" s="20">
        <v>40</v>
      </c>
      <c r="AF20" s="20">
        <v>0</v>
      </c>
    </row>
    <row r="21" spans="2:32" ht="20.100000000000001" customHeight="1" thickBot="1" x14ac:dyDescent="0.25">
      <c r="B21" s="4" t="s">
        <v>28</v>
      </c>
      <c r="C21" s="20">
        <v>358</v>
      </c>
      <c r="D21" s="20">
        <v>0</v>
      </c>
      <c r="E21" s="20">
        <v>259</v>
      </c>
      <c r="F21" s="20">
        <v>99</v>
      </c>
      <c r="G21" s="20">
        <v>0</v>
      </c>
      <c r="H21" s="20">
        <v>1</v>
      </c>
      <c r="I21" s="20">
        <v>0</v>
      </c>
      <c r="J21" s="20">
        <v>1</v>
      </c>
      <c r="K21" s="20">
        <v>0</v>
      </c>
      <c r="L21" s="20">
        <v>0</v>
      </c>
      <c r="M21" s="20">
        <v>12</v>
      </c>
      <c r="N21" s="20">
        <v>0</v>
      </c>
      <c r="O21" s="20">
        <v>12</v>
      </c>
      <c r="P21" s="20">
        <v>0</v>
      </c>
      <c r="Q21" s="20">
        <v>0</v>
      </c>
      <c r="R21" s="20">
        <v>3</v>
      </c>
      <c r="S21" s="20">
        <v>0</v>
      </c>
      <c r="T21" s="20">
        <v>3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374</v>
      </c>
      <c r="AC21" s="20">
        <v>0</v>
      </c>
      <c r="AD21" s="20">
        <v>275</v>
      </c>
      <c r="AE21" s="20">
        <v>99</v>
      </c>
      <c r="AF21" s="20">
        <v>0</v>
      </c>
    </row>
    <row r="22" spans="2:32" ht="20.100000000000001" customHeight="1" thickBot="1" x14ac:dyDescent="0.25">
      <c r="B22" s="4" t="s">
        <v>29</v>
      </c>
      <c r="C22" s="20">
        <v>360</v>
      </c>
      <c r="D22" s="20">
        <v>0</v>
      </c>
      <c r="E22" s="20">
        <v>278</v>
      </c>
      <c r="F22" s="20">
        <v>82</v>
      </c>
      <c r="G22" s="20">
        <v>0</v>
      </c>
      <c r="H22" s="20">
        <v>2</v>
      </c>
      <c r="I22" s="20">
        <v>0</v>
      </c>
      <c r="J22" s="20">
        <v>2</v>
      </c>
      <c r="K22" s="20">
        <v>0</v>
      </c>
      <c r="L22" s="20">
        <v>0</v>
      </c>
      <c r="M22" s="20">
        <v>13</v>
      </c>
      <c r="N22" s="20">
        <v>0</v>
      </c>
      <c r="O22" s="20">
        <v>13</v>
      </c>
      <c r="P22" s="20">
        <v>0</v>
      </c>
      <c r="Q22" s="20">
        <v>0</v>
      </c>
      <c r="R22" s="20">
        <v>5</v>
      </c>
      <c r="S22" s="20">
        <v>0</v>
      </c>
      <c r="T22" s="20">
        <v>5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380</v>
      </c>
      <c r="AC22" s="20">
        <v>0</v>
      </c>
      <c r="AD22" s="20">
        <v>298</v>
      </c>
      <c r="AE22" s="20">
        <v>82</v>
      </c>
      <c r="AF22" s="20">
        <v>0</v>
      </c>
    </row>
    <row r="23" spans="2:32" ht="20.100000000000001" customHeight="1" thickBot="1" x14ac:dyDescent="0.25">
      <c r="B23" s="4" t="s">
        <v>30</v>
      </c>
      <c r="C23" s="20">
        <v>1225</v>
      </c>
      <c r="D23" s="20">
        <v>4</v>
      </c>
      <c r="E23" s="20">
        <v>583</v>
      </c>
      <c r="F23" s="20">
        <v>638</v>
      </c>
      <c r="G23" s="20">
        <v>0</v>
      </c>
      <c r="H23" s="20">
        <v>1</v>
      </c>
      <c r="I23" s="20">
        <v>0</v>
      </c>
      <c r="J23" s="20">
        <v>0</v>
      </c>
      <c r="K23" s="20">
        <v>1</v>
      </c>
      <c r="L23" s="20">
        <v>0</v>
      </c>
      <c r="M23" s="20">
        <v>11</v>
      </c>
      <c r="N23" s="20">
        <v>0</v>
      </c>
      <c r="O23" s="20">
        <v>11</v>
      </c>
      <c r="P23" s="20">
        <v>0</v>
      </c>
      <c r="Q23" s="20">
        <v>0</v>
      </c>
      <c r="R23" s="20">
        <v>2</v>
      </c>
      <c r="S23" s="20">
        <v>0</v>
      </c>
      <c r="T23" s="20">
        <v>2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1239</v>
      </c>
      <c r="AC23" s="20">
        <v>4</v>
      </c>
      <c r="AD23" s="20">
        <v>596</v>
      </c>
      <c r="AE23" s="20">
        <v>639</v>
      </c>
      <c r="AF23" s="20">
        <v>0</v>
      </c>
    </row>
    <row r="24" spans="2:32" ht="20.100000000000001" customHeight="1" thickBot="1" x14ac:dyDescent="0.25">
      <c r="B24" s="4" t="s">
        <v>31</v>
      </c>
      <c r="C24" s="20">
        <v>1221</v>
      </c>
      <c r="D24" s="20">
        <v>4</v>
      </c>
      <c r="E24" s="20">
        <v>998</v>
      </c>
      <c r="F24" s="20">
        <v>219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95</v>
      </c>
      <c r="N24" s="20">
        <v>0</v>
      </c>
      <c r="O24" s="20">
        <v>94</v>
      </c>
      <c r="P24" s="20">
        <v>1</v>
      </c>
      <c r="Q24" s="20">
        <v>0</v>
      </c>
      <c r="R24" s="20">
        <v>22</v>
      </c>
      <c r="S24" s="20">
        <v>0</v>
      </c>
      <c r="T24" s="20">
        <v>22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1338</v>
      </c>
      <c r="AC24" s="20">
        <v>4</v>
      </c>
      <c r="AD24" s="20">
        <v>1114</v>
      </c>
      <c r="AE24" s="20">
        <v>220</v>
      </c>
      <c r="AF24" s="20">
        <v>0</v>
      </c>
    </row>
    <row r="25" spans="2:32" ht="20.100000000000001" customHeight="1" thickBot="1" x14ac:dyDescent="0.25">
      <c r="B25" s="4" t="s">
        <v>32</v>
      </c>
      <c r="C25" s="20">
        <v>194</v>
      </c>
      <c r="D25" s="20">
        <v>2</v>
      </c>
      <c r="E25" s="20">
        <v>136</v>
      </c>
      <c r="F25" s="20">
        <v>56</v>
      </c>
      <c r="G25" s="20">
        <v>0</v>
      </c>
      <c r="H25" s="20">
        <v>2</v>
      </c>
      <c r="I25" s="20">
        <v>0</v>
      </c>
      <c r="J25" s="20">
        <v>0</v>
      </c>
      <c r="K25" s="20">
        <v>2</v>
      </c>
      <c r="L25" s="20">
        <v>0</v>
      </c>
      <c r="M25" s="20">
        <v>8</v>
      </c>
      <c r="N25" s="20">
        <v>0</v>
      </c>
      <c r="O25" s="20">
        <v>7</v>
      </c>
      <c r="P25" s="20">
        <v>1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3</v>
      </c>
      <c r="X25" s="20">
        <v>1</v>
      </c>
      <c r="Y25" s="20">
        <v>1</v>
      </c>
      <c r="Z25" s="20">
        <v>1</v>
      </c>
      <c r="AA25" s="20">
        <v>0</v>
      </c>
      <c r="AB25" s="20">
        <v>207</v>
      </c>
      <c r="AC25" s="20">
        <v>3</v>
      </c>
      <c r="AD25" s="20">
        <v>144</v>
      </c>
      <c r="AE25" s="20">
        <v>60</v>
      </c>
      <c r="AF25" s="20">
        <v>0</v>
      </c>
    </row>
    <row r="26" spans="2:32" ht="20.100000000000001" customHeight="1" thickBot="1" x14ac:dyDescent="0.25">
      <c r="B26" s="4" t="s">
        <v>33</v>
      </c>
      <c r="C26" s="20">
        <v>414</v>
      </c>
      <c r="D26" s="20">
        <v>6</v>
      </c>
      <c r="E26" s="20">
        <v>284</v>
      </c>
      <c r="F26" s="20">
        <v>124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38</v>
      </c>
      <c r="N26" s="20">
        <v>0</v>
      </c>
      <c r="O26" s="20">
        <v>38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452</v>
      </c>
      <c r="AC26" s="20">
        <v>6</v>
      </c>
      <c r="AD26" s="20">
        <v>322</v>
      </c>
      <c r="AE26" s="20">
        <v>124</v>
      </c>
      <c r="AF26" s="20">
        <v>0</v>
      </c>
    </row>
    <row r="27" spans="2:32" ht="20.100000000000001" customHeight="1" thickBot="1" x14ac:dyDescent="0.25">
      <c r="B27" s="4" t="s">
        <v>34</v>
      </c>
      <c r="C27" s="20">
        <v>1174</v>
      </c>
      <c r="D27" s="20">
        <v>0</v>
      </c>
      <c r="E27" s="20">
        <v>557</v>
      </c>
      <c r="F27" s="20">
        <v>617</v>
      </c>
      <c r="G27" s="20">
        <v>7</v>
      </c>
      <c r="H27" s="20">
        <v>5</v>
      </c>
      <c r="I27" s="20">
        <v>0</v>
      </c>
      <c r="J27" s="20">
        <v>3</v>
      </c>
      <c r="K27" s="20">
        <v>2</v>
      </c>
      <c r="L27" s="20">
        <v>0</v>
      </c>
      <c r="M27" s="20">
        <v>35</v>
      </c>
      <c r="N27" s="20">
        <v>0</v>
      </c>
      <c r="O27" s="20">
        <v>32</v>
      </c>
      <c r="P27" s="20">
        <v>3</v>
      </c>
      <c r="Q27" s="20">
        <v>0</v>
      </c>
      <c r="R27" s="20">
        <v>12</v>
      </c>
      <c r="S27" s="20">
        <v>0</v>
      </c>
      <c r="T27" s="20">
        <v>12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1226</v>
      </c>
      <c r="AC27" s="20">
        <v>0</v>
      </c>
      <c r="AD27" s="20">
        <v>604</v>
      </c>
      <c r="AE27" s="20">
        <v>622</v>
      </c>
      <c r="AF27" s="20">
        <v>7</v>
      </c>
    </row>
    <row r="28" spans="2:32" ht="20.100000000000001" customHeight="1" thickBot="1" x14ac:dyDescent="0.25">
      <c r="B28" s="4" t="s">
        <v>35</v>
      </c>
      <c r="C28" s="20">
        <v>295</v>
      </c>
      <c r="D28" s="20">
        <v>0</v>
      </c>
      <c r="E28" s="20">
        <v>215</v>
      </c>
      <c r="F28" s="20">
        <v>80</v>
      </c>
      <c r="G28" s="20">
        <v>0</v>
      </c>
      <c r="H28" s="20">
        <v>2</v>
      </c>
      <c r="I28" s="20">
        <v>0</v>
      </c>
      <c r="J28" s="20">
        <v>2</v>
      </c>
      <c r="K28" s="20">
        <v>0</v>
      </c>
      <c r="L28" s="20">
        <v>0</v>
      </c>
      <c r="M28" s="20">
        <v>37</v>
      </c>
      <c r="N28" s="20">
        <v>0</v>
      </c>
      <c r="O28" s="20">
        <v>37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334</v>
      </c>
      <c r="AC28" s="20">
        <v>0</v>
      </c>
      <c r="AD28" s="20">
        <v>254</v>
      </c>
      <c r="AE28" s="20">
        <v>80</v>
      </c>
      <c r="AF28" s="20">
        <v>0</v>
      </c>
    </row>
    <row r="29" spans="2:32" ht="20.100000000000001" customHeight="1" thickBot="1" x14ac:dyDescent="0.25">
      <c r="B29" s="4" t="s">
        <v>36</v>
      </c>
      <c r="C29" s="20">
        <v>89</v>
      </c>
      <c r="D29" s="20">
        <v>0</v>
      </c>
      <c r="E29" s="20">
        <v>65</v>
      </c>
      <c r="F29" s="20">
        <v>24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1</v>
      </c>
      <c r="N29" s="20">
        <v>0</v>
      </c>
      <c r="O29" s="20">
        <v>1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90</v>
      </c>
      <c r="AC29" s="20">
        <v>0</v>
      </c>
      <c r="AD29" s="20">
        <v>66</v>
      </c>
      <c r="AE29" s="20">
        <v>24</v>
      </c>
      <c r="AF29" s="20">
        <v>0</v>
      </c>
    </row>
    <row r="30" spans="2:32" ht="20.100000000000001" customHeight="1" thickBot="1" x14ac:dyDescent="0.25">
      <c r="B30" s="5" t="s">
        <v>37</v>
      </c>
      <c r="C30" s="20">
        <v>235</v>
      </c>
      <c r="D30" s="20">
        <v>0</v>
      </c>
      <c r="E30" s="20">
        <v>163</v>
      </c>
      <c r="F30" s="20">
        <v>72</v>
      </c>
      <c r="G30" s="20">
        <v>0</v>
      </c>
      <c r="H30" s="20">
        <v>3</v>
      </c>
      <c r="I30" s="20">
        <v>0</v>
      </c>
      <c r="J30" s="20">
        <v>0</v>
      </c>
      <c r="K30" s="20">
        <v>3</v>
      </c>
      <c r="L30" s="20">
        <v>0</v>
      </c>
      <c r="M30" s="20">
        <v>7</v>
      </c>
      <c r="N30" s="20">
        <v>0</v>
      </c>
      <c r="O30" s="20">
        <v>5</v>
      </c>
      <c r="P30" s="20">
        <v>2</v>
      </c>
      <c r="Q30" s="20">
        <v>0</v>
      </c>
      <c r="R30" s="20">
        <v>4</v>
      </c>
      <c r="S30" s="20">
        <v>0</v>
      </c>
      <c r="T30" s="20">
        <v>2</v>
      </c>
      <c r="U30" s="20">
        <v>2</v>
      </c>
      <c r="V30" s="20">
        <v>0</v>
      </c>
      <c r="W30" s="20">
        <v>1</v>
      </c>
      <c r="X30" s="20">
        <v>0</v>
      </c>
      <c r="Y30" s="20">
        <v>0</v>
      </c>
      <c r="Z30" s="20">
        <v>1</v>
      </c>
      <c r="AA30" s="20">
        <v>0</v>
      </c>
      <c r="AB30" s="20">
        <v>250</v>
      </c>
      <c r="AC30" s="20">
        <v>0</v>
      </c>
      <c r="AD30" s="20">
        <v>170</v>
      </c>
      <c r="AE30" s="20">
        <v>80</v>
      </c>
      <c r="AF30" s="20">
        <v>0</v>
      </c>
    </row>
    <row r="31" spans="2:32" ht="20.100000000000001" customHeight="1" thickBot="1" x14ac:dyDescent="0.25">
      <c r="B31" s="6" t="s">
        <v>38</v>
      </c>
      <c r="C31" s="21">
        <v>77</v>
      </c>
      <c r="D31" s="21">
        <v>0</v>
      </c>
      <c r="E31" s="21">
        <v>62</v>
      </c>
      <c r="F31" s="21">
        <v>15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</v>
      </c>
      <c r="N31" s="21">
        <v>0</v>
      </c>
      <c r="O31" s="21">
        <v>1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78</v>
      </c>
      <c r="AC31" s="21">
        <v>0</v>
      </c>
      <c r="AD31" s="21">
        <v>63</v>
      </c>
      <c r="AE31" s="21">
        <v>15</v>
      </c>
      <c r="AF31" s="21">
        <v>0</v>
      </c>
    </row>
    <row r="32" spans="2:32" ht="20.100000000000001" customHeight="1" thickBot="1" x14ac:dyDescent="0.25">
      <c r="B32" s="7" t="s">
        <v>39</v>
      </c>
      <c r="C32" s="9">
        <f>SUM(C15:C31)</f>
        <v>8660</v>
      </c>
      <c r="D32" s="9">
        <f t="shared" ref="D32:AF32" si="0">SUM(D15:D31)</f>
        <v>20</v>
      </c>
      <c r="E32" s="9">
        <f t="shared" si="0"/>
        <v>5873</v>
      </c>
      <c r="F32" s="9">
        <f t="shared" si="0"/>
        <v>2766</v>
      </c>
      <c r="G32" s="9">
        <f t="shared" si="0"/>
        <v>8</v>
      </c>
      <c r="H32" s="9">
        <f t="shared" si="0"/>
        <v>21</v>
      </c>
      <c r="I32" s="9">
        <f t="shared" si="0"/>
        <v>0</v>
      </c>
      <c r="J32" s="9">
        <f t="shared" si="0"/>
        <v>13</v>
      </c>
      <c r="K32" s="9">
        <f t="shared" si="0"/>
        <v>8</v>
      </c>
      <c r="L32" s="9">
        <f t="shared" si="0"/>
        <v>0</v>
      </c>
      <c r="M32" s="9">
        <f t="shared" si="0"/>
        <v>476</v>
      </c>
      <c r="N32" s="9">
        <f t="shared" si="0"/>
        <v>0</v>
      </c>
      <c r="O32" s="9">
        <f t="shared" si="0"/>
        <v>467</v>
      </c>
      <c r="P32" s="9">
        <f t="shared" si="0"/>
        <v>9</v>
      </c>
      <c r="Q32" s="9">
        <f t="shared" si="0"/>
        <v>0</v>
      </c>
      <c r="R32" s="9">
        <f t="shared" si="0"/>
        <v>136</v>
      </c>
      <c r="S32" s="9">
        <f t="shared" si="0"/>
        <v>0</v>
      </c>
      <c r="T32" s="9">
        <f t="shared" si="0"/>
        <v>134</v>
      </c>
      <c r="U32" s="9">
        <f t="shared" si="0"/>
        <v>2</v>
      </c>
      <c r="V32" s="9">
        <f t="shared" si="0"/>
        <v>0</v>
      </c>
      <c r="W32" s="9">
        <f t="shared" si="0"/>
        <v>4</v>
      </c>
      <c r="X32" s="9">
        <f t="shared" si="0"/>
        <v>1</v>
      </c>
      <c r="Y32" s="9">
        <f t="shared" si="0"/>
        <v>1</v>
      </c>
      <c r="Z32" s="9">
        <f t="shared" si="0"/>
        <v>2</v>
      </c>
      <c r="AA32" s="9">
        <f t="shared" si="0"/>
        <v>0</v>
      </c>
      <c r="AB32" s="9">
        <f t="shared" si="0"/>
        <v>9297</v>
      </c>
      <c r="AC32" s="9">
        <f t="shared" si="0"/>
        <v>21</v>
      </c>
      <c r="AD32" s="9">
        <f t="shared" si="0"/>
        <v>6488</v>
      </c>
      <c r="AE32" s="9">
        <f t="shared" si="0"/>
        <v>2787</v>
      </c>
      <c r="AF32" s="9">
        <f t="shared" si="0"/>
        <v>8</v>
      </c>
    </row>
    <row r="33" spans="3:32" x14ac:dyDescent="0.2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5"/>
      <c r="C12" s="87" t="s">
        <v>77</v>
      </c>
      <c r="D12" s="87"/>
      <c r="E12" s="87"/>
      <c r="F12" s="87"/>
      <c r="G12" s="87"/>
      <c r="H12" s="87" t="s">
        <v>141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2:22" ht="25.5" customHeight="1" x14ac:dyDescent="0.2">
      <c r="B13" s="25"/>
      <c r="C13" s="87"/>
      <c r="D13" s="87"/>
      <c r="E13" s="87"/>
      <c r="F13" s="87"/>
      <c r="G13" s="87"/>
      <c r="H13" s="87" t="s">
        <v>143</v>
      </c>
      <c r="I13" s="87"/>
      <c r="J13" s="87"/>
      <c r="K13" s="87"/>
      <c r="L13" s="89"/>
      <c r="M13" s="87" t="s">
        <v>144</v>
      </c>
      <c r="N13" s="87"/>
      <c r="O13" s="87"/>
      <c r="P13" s="87"/>
      <c r="Q13" s="89"/>
      <c r="R13" s="87" t="s">
        <v>145</v>
      </c>
      <c r="S13" s="87"/>
      <c r="T13" s="87"/>
      <c r="U13" s="87"/>
      <c r="V13" s="89"/>
    </row>
    <row r="14" spans="2:22" ht="45" customHeight="1" x14ac:dyDescent="0.2">
      <c r="B14" s="25"/>
      <c r="C14" s="58" t="s">
        <v>136</v>
      </c>
      <c r="D14" s="58" t="s">
        <v>137</v>
      </c>
      <c r="E14" s="58" t="s">
        <v>146</v>
      </c>
      <c r="F14" s="58" t="s">
        <v>147</v>
      </c>
      <c r="G14" s="58" t="s">
        <v>140</v>
      </c>
      <c r="H14" s="58" t="s">
        <v>136</v>
      </c>
      <c r="I14" s="58" t="s">
        <v>137</v>
      </c>
      <c r="J14" s="58" t="s">
        <v>146</v>
      </c>
      <c r="K14" s="58" t="s">
        <v>147</v>
      </c>
      <c r="L14" s="58" t="s">
        <v>140</v>
      </c>
      <c r="M14" s="58" t="s">
        <v>136</v>
      </c>
      <c r="N14" s="58" t="s">
        <v>137</v>
      </c>
      <c r="O14" s="58" t="s">
        <v>146</v>
      </c>
      <c r="P14" s="58" t="s">
        <v>147</v>
      </c>
      <c r="Q14" s="58" t="s">
        <v>140</v>
      </c>
      <c r="R14" s="58" t="s">
        <v>136</v>
      </c>
      <c r="S14" s="58" t="s">
        <v>137</v>
      </c>
      <c r="T14" s="58" t="s">
        <v>146</v>
      </c>
      <c r="U14" s="58" t="s">
        <v>147</v>
      </c>
      <c r="V14" s="58" t="s">
        <v>140</v>
      </c>
    </row>
    <row r="15" spans="2:22" ht="20.100000000000001" customHeight="1" thickBot="1" x14ac:dyDescent="0.25">
      <c r="B15" s="3" t="s">
        <v>22</v>
      </c>
      <c r="C15" s="31">
        <f>IF('Órdenes según Instancia'!AB15=0,"-",('Órdenes según Instancia'!C15/'Órdenes según Instancia'!AB15))</f>
        <v>0.90462143559488695</v>
      </c>
      <c r="D15" s="31">
        <f>IF('Órdenes según Instancia'!AB15=0,"-",('Órdenes según Instancia'!H15/'Órdenes según Instancia'!AB15))</f>
        <v>1.9665683382497543E-3</v>
      </c>
      <c r="E15" s="31">
        <f>IF('Órdenes según Instancia'!AB15=0,"-",('Órdenes según Instancia'!M15/'Órdenes según Instancia'!AB15))</f>
        <v>7.325467059980334E-2</v>
      </c>
      <c r="F15" s="31">
        <f>IF('Órdenes según Instancia'!AB15=0,"-",('Órdenes según Instancia'!R15/'Órdenes según Instancia'!AB15))</f>
        <v>2.0157325467059981E-2</v>
      </c>
      <c r="G15" s="31">
        <f>IF('Órdenes según Instancia'!AB15=0,"-",('Órdenes según Instancia'!W15/'Órdenes según Instancia'!AB15))</f>
        <v>0</v>
      </c>
      <c r="H15" s="31">
        <f>IF('Órdenes según Instancia'!AC15=0,"-",('Órdenes según Instancia'!D15/'Órdenes según Instancia'!AC15))</f>
        <v>1</v>
      </c>
      <c r="I15" s="31">
        <f>IF('Órdenes según Instancia'!AC15=0,"-",('Órdenes según Instancia'!I15/'Órdenes según Instancia'!AC15))</f>
        <v>0</v>
      </c>
      <c r="J15" s="31">
        <f>IF('Órdenes según Instancia'!AC15=0,"-",('Órdenes según Instancia'!N15/'Órdenes según Instancia'!AC15))</f>
        <v>0</v>
      </c>
      <c r="K15" s="31">
        <f>IF('Órdenes según Instancia'!AC15=0,"-",('Órdenes según Instancia'!S15/'Órdenes según Instancia'!AC15))</f>
        <v>0</v>
      </c>
      <c r="L15" s="31">
        <f>IF('Órdenes según Instancia'!AC15=0,"-",('Órdenes según Instancia'!X15/'Órdenes según Instancia'!AC15))</f>
        <v>0</v>
      </c>
      <c r="M15" s="31">
        <f>IF('Órdenes según Instancia'!AD15=0,"-",('Órdenes según Instancia'!E15/'Órdenes según Instancia'!AD15))</f>
        <v>0.87912772585669785</v>
      </c>
      <c r="N15" s="31">
        <f>IF('Órdenes según Instancia'!AD15=0,"-",('Órdenes según Instancia'!J15/'Órdenes según Instancia'!AD15))</f>
        <v>2.4922118380062306E-3</v>
      </c>
      <c r="O15" s="31">
        <f>IF('Órdenes según Instancia'!AD15=0,"-",('Órdenes según Instancia'!O15/'Órdenes según Instancia'!AD15))</f>
        <v>9.2834890965732081E-2</v>
      </c>
      <c r="P15" s="31">
        <f>IF('Órdenes según Instancia'!AD15=0,"-",('Órdenes según Instancia'!T15/'Órdenes según Instancia'!AD15))</f>
        <v>2.5545171339563862E-2</v>
      </c>
      <c r="Q15" s="31">
        <f>IF('Órdenes según Instancia'!AD15=0,"-",('Órdenes según Instancia'!Y15/'Órdenes según Instancia'!AD15))</f>
        <v>0</v>
      </c>
      <c r="R15" s="31">
        <f>IF('Órdenes según Instancia'!AE15=0,"-",('Órdenes según Instancia'!F15/'Órdenes según Instancia'!AE15))</f>
        <v>1</v>
      </c>
      <c r="S15" s="31">
        <f>IF('Órdenes según Instancia'!AE15=0,"-",('Órdenes según Instancia'!K15/'Órdenes según Instancia'!AE15))</f>
        <v>0</v>
      </c>
      <c r="T15" s="31">
        <f>IF('Órdenes según Instancia'!AE15=0,"-",('Órdenes según Instancia'!P15/'Órdenes según Instancia'!AE15))</f>
        <v>0</v>
      </c>
      <c r="U15" s="31">
        <f>IF('Órdenes según Instancia'!AE15=0,"-",('Órdenes según Instancia'!U15/('Órdenes según Instancia'!AE15)))</f>
        <v>0</v>
      </c>
      <c r="V15" s="31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29">
        <f>IF('Órdenes según Instancia'!AB16=0,"-",('Órdenes según Instancia'!C16/'Órdenes según Instancia'!AB16))</f>
        <v>0.88412017167381973</v>
      </c>
      <c r="D16" s="29">
        <f>IF('Órdenes según Instancia'!AB16=0,"-",('Órdenes según Instancia'!H16/'Órdenes según Instancia'!AB16))</f>
        <v>0</v>
      </c>
      <c r="E16" s="29">
        <f>IF('Órdenes según Instancia'!AB16=0,"-",('Órdenes según Instancia'!M16/'Órdenes según Instancia'!AB16))</f>
        <v>6.8669527896995708E-2</v>
      </c>
      <c r="F16" s="29">
        <f>IF('Órdenes según Instancia'!AB16=0,"-",('Órdenes según Instancia'!R16/'Órdenes según Instancia'!AB16))</f>
        <v>4.7210300429184553E-2</v>
      </c>
      <c r="G16" s="29">
        <f>IF('Órdenes según Instancia'!AB16=0,"-",('Órdenes según Instancia'!W16/'Órdenes según Instancia'!AB16))</f>
        <v>0</v>
      </c>
      <c r="H16" s="29">
        <f>IF('Órdenes según Instancia'!AC16=0,"-",('Órdenes según Instancia'!D16/'Órdenes según Instancia'!AC16))</f>
        <v>1</v>
      </c>
      <c r="I16" s="29">
        <f>IF('Órdenes según Instancia'!AC16=0,"-",('Órdenes según Instancia'!I16/'Órdenes según Instancia'!AC16))</f>
        <v>0</v>
      </c>
      <c r="J16" s="29">
        <f>IF('Órdenes según Instancia'!AC16=0,"-",('Órdenes según Instancia'!N16/'Órdenes según Instancia'!AC16))</f>
        <v>0</v>
      </c>
      <c r="K16" s="29">
        <f>IF('Órdenes según Instancia'!AC16=0,"-",('Órdenes según Instancia'!S16/'Órdenes según Instancia'!AC16))</f>
        <v>0</v>
      </c>
      <c r="L16" s="29">
        <f>IF('Órdenes según Instancia'!AC16=0,"-",('Órdenes según Instancia'!X16/'Órdenes según Instancia'!AC16))</f>
        <v>0</v>
      </c>
      <c r="M16" s="29">
        <f>IF('Órdenes según Instancia'!AD16=0,"-",('Órdenes según Instancia'!E16/'Órdenes según Instancia'!AD16))</f>
        <v>0.859375</v>
      </c>
      <c r="N16" s="29">
        <f>IF('Órdenes según Instancia'!AD16=0,"-",('Órdenes según Instancia'!J16/'Órdenes según Instancia'!AD16))</f>
        <v>0</v>
      </c>
      <c r="O16" s="29">
        <f>IF('Órdenes según Instancia'!AD16=0,"-",('Órdenes según Instancia'!O16/'Órdenes según Instancia'!AD16))</f>
        <v>8.3333333333333329E-2</v>
      </c>
      <c r="P16" s="29">
        <f>IF('Órdenes según Instancia'!AD16=0,"-",('Órdenes según Instancia'!T16/'Órdenes según Instancia'!AD16))</f>
        <v>5.7291666666666664E-2</v>
      </c>
      <c r="Q16" s="29">
        <f>IF('Órdenes según Instancia'!AD16=0,"-",('Órdenes según Instancia'!Y16/'Órdenes según Instancia'!AD16))</f>
        <v>0</v>
      </c>
      <c r="R16" s="29">
        <f>IF('Órdenes según Instancia'!AE16=0,"-",('Órdenes según Instancia'!F16/'Órdenes según Instancia'!AE16))</f>
        <v>1</v>
      </c>
      <c r="S16" s="29">
        <f>IF('Órdenes según Instancia'!AE16=0,"-",('Órdenes según Instancia'!K16/'Órdenes según Instancia'!AE16))</f>
        <v>0</v>
      </c>
      <c r="T16" s="29">
        <f>IF('Órdenes según Instancia'!AE16=0,"-",('Órdenes según Instancia'!P16/'Órdenes según Instancia'!AE16))</f>
        <v>0</v>
      </c>
      <c r="U16" s="29">
        <f>IF('Órdenes según Instancia'!AE16=0,"-",('Órdenes según Instancia'!U16/('Órdenes según Instancia'!AE16)))</f>
        <v>0</v>
      </c>
      <c r="V16" s="29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29">
        <f>IF('Órdenes según Instancia'!AB17=0,"-",('Órdenes según Instancia'!C17/'Órdenes según Instancia'!AB17))</f>
        <v>0.97927461139896377</v>
      </c>
      <c r="D17" s="29">
        <f>IF('Órdenes según Instancia'!AB17=0,"-",('Órdenes según Instancia'!H17/'Órdenes según Instancia'!AB17))</f>
        <v>0</v>
      </c>
      <c r="E17" s="29">
        <f>IF('Órdenes según Instancia'!AB17=0,"-",('Órdenes según Instancia'!M17/'Órdenes según Instancia'!AB17))</f>
        <v>1.5544041450777202E-2</v>
      </c>
      <c r="F17" s="29">
        <f>IF('Órdenes según Instancia'!AB17=0,"-",('Órdenes según Instancia'!R17/'Órdenes según Instancia'!AB17))</f>
        <v>5.1813471502590676E-3</v>
      </c>
      <c r="G17" s="29">
        <f>IF('Órdenes según Instancia'!AB17=0,"-",('Órdenes según Instancia'!W17/'Órdenes según Instancia'!AB17))</f>
        <v>0</v>
      </c>
      <c r="H17" s="29" t="str">
        <f>IF('Órdenes según Instancia'!AC17=0,"-",('Órdenes según Instancia'!D17/'Órdenes según Instancia'!AC17))</f>
        <v>-</v>
      </c>
      <c r="I17" s="29" t="str">
        <f>IF('Órdenes según Instancia'!AC17=0,"-",('Órdenes según Instancia'!I17/'Órdenes según Instancia'!AC17))</f>
        <v>-</v>
      </c>
      <c r="J17" s="29" t="str">
        <f>IF('Órdenes según Instancia'!AC17=0,"-",('Órdenes según Instancia'!N17/'Órdenes según Instancia'!AC17))</f>
        <v>-</v>
      </c>
      <c r="K17" s="29" t="str">
        <f>IF('Órdenes según Instancia'!AC17=0,"-",('Órdenes según Instancia'!S17/'Órdenes según Instancia'!AC17))</f>
        <v>-</v>
      </c>
      <c r="L17" s="29" t="str">
        <f>IF('Órdenes según Instancia'!AC17=0,"-",('Órdenes según Instancia'!X17/'Órdenes según Instancia'!AC17))</f>
        <v>-</v>
      </c>
      <c r="M17" s="29">
        <f>IF('Órdenes según Instancia'!AD17=0,"-",('Órdenes según Instancia'!E17/'Órdenes según Instancia'!AD17))</f>
        <v>0.98039215686274506</v>
      </c>
      <c r="N17" s="29">
        <f>IF('Órdenes según Instancia'!AD17=0,"-",('Órdenes según Instancia'!J17/'Órdenes según Instancia'!AD17))</f>
        <v>0</v>
      </c>
      <c r="O17" s="29">
        <f>IF('Órdenes según Instancia'!AD17=0,"-",('Órdenes según Instancia'!O17/'Órdenes según Instancia'!AD17))</f>
        <v>1.3071895424836602E-2</v>
      </c>
      <c r="P17" s="29">
        <f>IF('Órdenes según Instancia'!AD17=0,"-",('Órdenes según Instancia'!T17/'Órdenes según Instancia'!AD17))</f>
        <v>6.5359477124183009E-3</v>
      </c>
      <c r="Q17" s="29">
        <f>IF('Órdenes según Instancia'!AD17=0,"-",('Órdenes según Instancia'!Y17/'Órdenes según Instancia'!AD17))</f>
        <v>0</v>
      </c>
      <c r="R17" s="29">
        <f>IF('Órdenes según Instancia'!AE17=0,"-",('Órdenes según Instancia'!F17/'Órdenes según Instancia'!AE17))</f>
        <v>0.97499999999999998</v>
      </c>
      <c r="S17" s="29">
        <f>IF('Órdenes según Instancia'!AE17=0,"-",('Órdenes según Instancia'!K17/'Órdenes según Instancia'!AE17))</f>
        <v>0</v>
      </c>
      <c r="T17" s="29">
        <f>IF('Órdenes según Instancia'!AE17=0,"-",('Órdenes según Instancia'!P17/'Órdenes según Instancia'!AE17))</f>
        <v>2.5000000000000001E-2</v>
      </c>
      <c r="U17" s="29">
        <f>IF('Órdenes según Instancia'!AE17=0,"-",('Órdenes según Instancia'!U17/('Órdenes según Instancia'!AE17)))</f>
        <v>0</v>
      </c>
      <c r="V17" s="29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29">
        <f>IF('Órdenes según Instancia'!AB18=0,"-",('Órdenes según Instancia'!C18/'Órdenes según Instancia'!AB18))</f>
        <v>0.956989247311828</v>
      </c>
      <c r="D18" s="29">
        <f>IF('Órdenes según Instancia'!AB18=0,"-",('Órdenes según Instancia'!H18/'Órdenes según Instancia'!AB18))</f>
        <v>0</v>
      </c>
      <c r="E18" s="29">
        <f>IF('Órdenes según Instancia'!AB18=0,"-",('Órdenes según Instancia'!M18/'Órdenes según Instancia'!AB18))</f>
        <v>4.3010752688172046E-2</v>
      </c>
      <c r="F18" s="29">
        <f>IF('Órdenes según Instancia'!AB18=0,"-",('Órdenes según Instancia'!R18/'Órdenes según Instancia'!AB18))</f>
        <v>0</v>
      </c>
      <c r="G18" s="29">
        <f>IF('Órdenes según Instancia'!AB18=0,"-",('Órdenes según Instancia'!W18/'Órdenes según Instancia'!AB18))</f>
        <v>0</v>
      </c>
      <c r="H18" s="29" t="str">
        <f>IF('Órdenes según Instancia'!AC18=0,"-",('Órdenes según Instancia'!D18/'Órdenes según Instancia'!AC18))</f>
        <v>-</v>
      </c>
      <c r="I18" s="29" t="str">
        <f>IF('Órdenes según Instancia'!AC18=0,"-",('Órdenes según Instancia'!I18/'Órdenes según Instancia'!AC18))</f>
        <v>-</v>
      </c>
      <c r="J18" s="29" t="str">
        <f>IF('Órdenes según Instancia'!AC18=0,"-",('Órdenes según Instancia'!N18/'Órdenes según Instancia'!AC18))</f>
        <v>-</v>
      </c>
      <c r="K18" s="29" t="str">
        <f>IF('Órdenes según Instancia'!AC18=0,"-",('Órdenes según Instancia'!S18/'Órdenes según Instancia'!AC18))</f>
        <v>-</v>
      </c>
      <c r="L18" s="29" t="str">
        <f>IF('Órdenes según Instancia'!AC18=0,"-",('Órdenes según Instancia'!X18/'Órdenes según Instancia'!AC18))</f>
        <v>-</v>
      </c>
      <c r="M18" s="29">
        <f>IF('Órdenes según Instancia'!AD18=0,"-",('Órdenes según Instancia'!E18/'Órdenes según Instancia'!AD18))</f>
        <v>0.9447004608294931</v>
      </c>
      <c r="N18" s="29">
        <f>IF('Órdenes según Instancia'!AD18=0,"-",('Órdenes según Instancia'!J18/'Órdenes según Instancia'!AD18))</f>
        <v>0</v>
      </c>
      <c r="O18" s="29">
        <f>IF('Órdenes según Instancia'!AD18=0,"-",('Órdenes según Instancia'!O18/'Órdenes según Instancia'!AD18))</f>
        <v>5.5299539170506916E-2</v>
      </c>
      <c r="P18" s="29">
        <f>IF('Órdenes según Instancia'!AD18=0,"-",('Órdenes según Instancia'!T18/'Órdenes según Instancia'!AD18))</f>
        <v>0</v>
      </c>
      <c r="Q18" s="29">
        <f>IF('Órdenes según Instancia'!AD18=0,"-",('Órdenes según Instancia'!Y18/'Órdenes según Instancia'!AD18))</f>
        <v>0</v>
      </c>
      <c r="R18" s="29">
        <f>IF('Órdenes según Instancia'!AE18=0,"-",('Órdenes según Instancia'!F18/'Órdenes según Instancia'!AE18))</f>
        <v>1</v>
      </c>
      <c r="S18" s="29">
        <f>IF('Órdenes según Instancia'!AE18=0,"-",('Órdenes según Instancia'!K18/'Órdenes según Instancia'!AE18))</f>
        <v>0</v>
      </c>
      <c r="T18" s="29">
        <f>IF('Órdenes según Instancia'!AE18=0,"-",('Órdenes según Instancia'!P18/'Órdenes según Instancia'!AE18))</f>
        <v>0</v>
      </c>
      <c r="U18" s="29">
        <f>IF('Órdenes según Instancia'!AE18=0,"-",('Órdenes según Instancia'!U18/('Órdenes según Instancia'!AE18)))</f>
        <v>0</v>
      </c>
      <c r="V18" s="29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29">
        <f>IF('Órdenes según Instancia'!AB19=0,"-",('Órdenes según Instancia'!C19/'Órdenes según Instancia'!AB19))</f>
        <v>0.85567010309278346</v>
      </c>
      <c r="D19" s="29">
        <f>IF('Órdenes según Instancia'!AB19=0,"-",('Órdenes según Instancia'!H19/'Órdenes según Instancia'!AB19))</f>
        <v>2.0618556701030928E-3</v>
      </c>
      <c r="E19" s="29">
        <f>IF('Órdenes según Instancia'!AB19=0,"-",('Órdenes según Instancia'!M19/'Órdenes según Instancia'!AB19))</f>
        <v>7.422680412371134E-2</v>
      </c>
      <c r="F19" s="29">
        <f>IF('Órdenes según Instancia'!AB19=0,"-",('Órdenes según Instancia'!R19/'Órdenes según Instancia'!AB19))</f>
        <v>6.8041237113402056E-2</v>
      </c>
      <c r="G19" s="29">
        <f>IF('Órdenes según Instancia'!AB19=0,"-",('Órdenes según Instancia'!W19/'Órdenes según Instancia'!AB19))</f>
        <v>0</v>
      </c>
      <c r="H19" s="29" t="str">
        <f>IF('Órdenes según Instancia'!AC19=0,"-",('Órdenes según Instancia'!D19/'Órdenes según Instancia'!AC19))</f>
        <v>-</v>
      </c>
      <c r="I19" s="29" t="str">
        <f>IF('Órdenes según Instancia'!AC19=0,"-",('Órdenes según Instancia'!I19/'Órdenes según Instancia'!AC19))</f>
        <v>-</v>
      </c>
      <c r="J19" s="29" t="str">
        <f>IF('Órdenes según Instancia'!AC19=0,"-",('Órdenes según Instancia'!N19/'Órdenes según Instancia'!AC19))</f>
        <v>-</v>
      </c>
      <c r="K19" s="29" t="str">
        <f>IF('Órdenes según Instancia'!AC19=0,"-",('Órdenes según Instancia'!S19/'Órdenes según Instancia'!AC19))</f>
        <v>-</v>
      </c>
      <c r="L19" s="29" t="str">
        <f>IF('Órdenes según Instancia'!AC19=0,"-",('Órdenes según Instancia'!X19/'Órdenes según Instancia'!AC19))</f>
        <v>-</v>
      </c>
      <c r="M19" s="29">
        <f>IF('Órdenes según Instancia'!AD19=0,"-",('Órdenes según Instancia'!E19/'Órdenes según Instancia'!AD19))</f>
        <v>0.80285714285714282</v>
      </c>
      <c r="N19" s="29">
        <f>IF('Órdenes según Instancia'!AD19=0,"-",('Órdenes según Instancia'!J19/'Órdenes según Instancia'!AD19))</f>
        <v>2.8571428571428571E-3</v>
      </c>
      <c r="O19" s="29">
        <f>IF('Órdenes según Instancia'!AD19=0,"-",('Órdenes según Instancia'!O19/'Órdenes según Instancia'!AD19))</f>
        <v>0.1</v>
      </c>
      <c r="P19" s="29">
        <f>IF('Órdenes según Instancia'!AD19=0,"-",('Órdenes según Instancia'!T19/'Órdenes según Instancia'!AD19))</f>
        <v>9.4285714285714292E-2</v>
      </c>
      <c r="Q19" s="29">
        <f>IF('Órdenes según Instancia'!AD19=0,"-",('Órdenes según Instancia'!Y19/'Órdenes según Instancia'!AD19))</f>
        <v>0</v>
      </c>
      <c r="R19" s="29">
        <f>IF('Órdenes según Instancia'!AE19=0,"-",('Órdenes según Instancia'!F19/'Órdenes según Instancia'!AE19))</f>
        <v>0.99259259259259258</v>
      </c>
      <c r="S19" s="29">
        <f>IF('Órdenes según Instancia'!AE19=0,"-",('Órdenes según Instancia'!K19/'Órdenes según Instancia'!AE19))</f>
        <v>0</v>
      </c>
      <c r="T19" s="29">
        <f>IF('Órdenes según Instancia'!AE19=0,"-",('Órdenes según Instancia'!P19/'Órdenes según Instancia'!AE19))</f>
        <v>7.4074074074074077E-3</v>
      </c>
      <c r="U19" s="29">
        <f>IF('Órdenes según Instancia'!AE19=0,"-",('Órdenes según Instancia'!U19/('Órdenes según Instancia'!AE19)))</f>
        <v>0</v>
      </c>
      <c r="V19" s="29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29">
        <f>IF('Órdenes según Instancia'!AB20=0,"-",('Órdenes según Instancia'!C20/'Órdenes según Instancia'!AB20))</f>
        <v>0.96190476190476193</v>
      </c>
      <c r="D20" s="29">
        <f>IF('Órdenes según Instancia'!AB20=0,"-",('Órdenes según Instancia'!H20/'Órdenes según Instancia'!AB20))</f>
        <v>0</v>
      </c>
      <c r="E20" s="29">
        <f>IF('Órdenes según Instancia'!AB20=0,"-",('Órdenes según Instancia'!M20/'Órdenes según Instancia'!AB20))</f>
        <v>1.9047619047619049E-2</v>
      </c>
      <c r="F20" s="29">
        <f>IF('Órdenes según Instancia'!AB20=0,"-",('Órdenes según Instancia'!R20/'Órdenes según Instancia'!AB20))</f>
        <v>1.9047619047619049E-2</v>
      </c>
      <c r="G20" s="29">
        <f>IF('Órdenes según Instancia'!AB20=0,"-",('Órdenes según Instancia'!W20/'Órdenes según Instancia'!AB20))</f>
        <v>0</v>
      </c>
      <c r="H20" s="29" t="str">
        <f>IF('Órdenes según Instancia'!AC20=0,"-",('Órdenes según Instancia'!D20/'Órdenes según Instancia'!AC20))</f>
        <v>-</v>
      </c>
      <c r="I20" s="29" t="str">
        <f>IF('Órdenes según Instancia'!AC20=0,"-",('Órdenes según Instancia'!I20/'Órdenes según Instancia'!AC20))</f>
        <v>-</v>
      </c>
      <c r="J20" s="29" t="str">
        <f>IF('Órdenes según Instancia'!AC20=0,"-",('Órdenes según Instancia'!N20/'Órdenes según Instancia'!AC20))</f>
        <v>-</v>
      </c>
      <c r="K20" s="29" t="str">
        <f>IF('Órdenes según Instancia'!AC20=0,"-",('Órdenes según Instancia'!S20/'Órdenes según Instancia'!AC20))</f>
        <v>-</v>
      </c>
      <c r="L20" s="29" t="str">
        <f>IF('Órdenes según Instancia'!AC20=0,"-",('Órdenes según Instancia'!X20/'Órdenes según Instancia'!AC20))</f>
        <v>-</v>
      </c>
      <c r="M20" s="29">
        <f>IF('Órdenes según Instancia'!AD20=0,"-",('Órdenes según Instancia'!E20/'Órdenes según Instancia'!AD20))</f>
        <v>0.93846153846153846</v>
      </c>
      <c r="N20" s="29">
        <f>IF('Órdenes según Instancia'!AD20=0,"-",('Órdenes según Instancia'!J20/'Órdenes según Instancia'!AD20))</f>
        <v>0</v>
      </c>
      <c r="O20" s="29">
        <f>IF('Órdenes según Instancia'!AD20=0,"-",('Órdenes según Instancia'!O20/'Órdenes según Instancia'!AD20))</f>
        <v>3.0769230769230771E-2</v>
      </c>
      <c r="P20" s="29">
        <f>IF('Órdenes según Instancia'!AD20=0,"-",('Órdenes según Instancia'!T20/'Órdenes según Instancia'!AD20))</f>
        <v>3.0769230769230771E-2</v>
      </c>
      <c r="Q20" s="29">
        <f>IF('Órdenes según Instancia'!AD20=0,"-",('Órdenes según Instancia'!Y20/'Órdenes según Instancia'!AD20))</f>
        <v>0</v>
      </c>
      <c r="R20" s="29">
        <f>IF('Órdenes según Instancia'!AE20=0,"-",('Órdenes según Instancia'!F20/'Órdenes según Instancia'!AE20))</f>
        <v>1</v>
      </c>
      <c r="S20" s="29">
        <f>IF('Órdenes según Instancia'!AE20=0,"-",('Órdenes según Instancia'!K20/'Órdenes según Instancia'!AE20))</f>
        <v>0</v>
      </c>
      <c r="T20" s="29">
        <f>IF('Órdenes según Instancia'!AE20=0,"-",('Órdenes según Instancia'!P20/'Órdenes según Instancia'!AE20))</f>
        <v>0</v>
      </c>
      <c r="U20" s="29">
        <f>IF('Órdenes según Instancia'!AE20=0,"-",('Órdenes según Instancia'!U20/('Órdenes según Instancia'!AE20)))</f>
        <v>0</v>
      </c>
      <c r="V20" s="29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28</v>
      </c>
      <c r="C21" s="29">
        <f>IF('Órdenes según Instancia'!AB21=0,"-",('Órdenes según Instancia'!C21/'Órdenes según Instancia'!AB21))</f>
        <v>0.95721925133689845</v>
      </c>
      <c r="D21" s="29">
        <f>IF('Órdenes según Instancia'!AB21=0,"-",('Órdenes según Instancia'!H21/'Órdenes según Instancia'!AB21))</f>
        <v>2.6737967914438501E-3</v>
      </c>
      <c r="E21" s="29">
        <f>IF('Órdenes según Instancia'!AB21=0,"-",('Órdenes según Instancia'!M21/'Órdenes según Instancia'!AB21))</f>
        <v>3.2085561497326207E-2</v>
      </c>
      <c r="F21" s="29">
        <f>IF('Órdenes según Instancia'!AB21=0,"-",('Órdenes según Instancia'!R21/'Órdenes según Instancia'!AB21))</f>
        <v>8.0213903743315516E-3</v>
      </c>
      <c r="G21" s="29">
        <f>IF('Órdenes según Instancia'!AB21=0,"-",('Órdenes según Instancia'!W21/'Órdenes según Instancia'!AB21))</f>
        <v>0</v>
      </c>
      <c r="H21" s="29" t="str">
        <f>IF('Órdenes según Instancia'!AC21=0,"-",('Órdenes según Instancia'!D21/'Órdenes según Instancia'!AC21))</f>
        <v>-</v>
      </c>
      <c r="I21" s="29" t="str">
        <f>IF('Órdenes según Instancia'!AC21=0,"-",('Órdenes según Instancia'!I21/'Órdenes según Instancia'!AC21))</f>
        <v>-</v>
      </c>
      <c r="J21" s="29" t="str">
        <f>IF('Órdenes según Instancia'!AC21=0,"-",('Órdenes según Instancia'!N21/'Órdenes según Instancia'!AC21))</f>
        <v>-</v>
      </c>
      <c r="K21" s="29" t="str">
        <f>IF('Órdenes según Instancia'!AC21=0,"-",('Órdenes según Instancia'!S21/'Órdenes según Instancia'!AC21))</f>
        <v>-</v>
      </c>
      <c r="L21" s="29" t="str">
        <f>IF('Órdenes según Instancia'!AC21=0,"-",('Órdenes según Instancia'!X21/'Órdenes según Instancia'!AC21))</f>
        <v>-</v>
      </c>
      <c r="M21" s="29">
        <f>IF('Órdenes según Instancia'!AD21=0,"-",('Órdenes según Instancia'!E21/'Órdenes según Instancia'!AD21))</f>
        <v>0.94181818181818178</v>
      </c>
      <c r="N21" s="29">
        <f>IF('Órdenes según Instancia'!AD21=0,"-",('Órdenes según Instancia'!J21/'Órdenes según Instancia'!AD21))</f>
        <v>3.6363636363636364E-3</v>
      </c>
      <c r="O21" s="29">
        <f>IF('Órdenes según Instancia'!AD21=0,"-",('Órdenes según Instancia'!O21/'Órdenes según Instancia'!AD21))</f>
        <v>4.363636363636364E-2</v>
      </c>
      <c r="P21" s="29">
        <f>IF('Órdenes según Instancia'!AD21=0,"-",('Órdenes según Instancia'!T21/'Órdenes según Instancia'!AD21))</f>
        <v>1.090909090909091E-2</v>
      </c>
      <c r="Q21" s="29">
        <f>IF('Órdenes según Instancia'!AD21=0,"-",('Órdenes según Instancia'!Y21/'Órdenes según Instancia'!AD21))</f>
        <v>0</v>
      </c>
      <c r="R21" s="29">
        <f>IF('Órdenes según Instancia'!AE21=0,"-",('Órdenes según Instancia'!F21/'Órdenes según Instancia'!AE21))</f>
        <v>1</v>
      </c>
      <c r="S21" s="29">
        <f>IF('Órdenes según Instancia'!AE21=0,"-",('Órdenes según Instancia'!K21/'Órdenes según Instancia'!AE21))</f>
        <v>0</v>
      </c>
      <c r="T21" s="29">
        <f>IF('Órdenes según Instancia'!AE21=0,"-",('Órdenes según Instancia'!P21/'Órdenes según Instancia'!AE21))</f>
        <v>0</v>
      </c>
      <c r="U21" s="29">
        <f>IF('Órdenes según Instancia'!AE21=0,"-",('Órdenes según Instancia'!U21/('Órdenes según Instancia'!AE21)))</f>
        <v>0</v>
      </c>
      <c r="V21" s="29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29">
        <f>IF('Órdenes según Instancia'!AB22=0,"-",('Órdenes según Instancia'!C22/'Órdenes según Instancia'!AB22))</f>
        <v>0.94736842105263153</v>
      </c>
      <c r="D22" s="29">
        <f>IF('Órdenes según Instancia'!AB22=0,"-",('Órdenes según Instancia'!H22/'Órdenes según Instancia'!AB22))</f>
        <v>5.263157894736842E-3</v>
      </c>
      <c r="E22" s="29">
        <f>IF('Órdenes según Instancia'!AB22=0,"-",('Órdenes según Instancia'!M22/'Órdenes según Instancia'!AB22))</f>
        <v>3.4210526315789476E-2</v>
      </c>
      <c r="F22" s="29">
        <f>IF('Órdenes según Instancia'!AB22=0,"-",('Órdenes según Instancia'!R22/'Órdenes según Instancia'!AB22))</f>
        <v>1.3157894736842105E-2</v>
      </c>
      <c r="G22" s="29">
        <f>IF('Órdenes según Instancia'!AB22=0,"-",('Órdenes según Instancia'!W22/'Órdenes según Instancia'!AB22))</f>
        <v>0</v>
      </c>
      <c r="H22" s="29" t="str">
        <f>IF('Órdenes según Instancia'!AC22=0,"-",('Órdenes según Instancia'!D22/'Órdenes según Instancia'!AC22))</f>
        <v>-</v>
      </c>
      <c r="I22" s="29" t="str">
        <f>IF('Órdenes según Instancia'!AC22=0,"-",('Órdenes según Instancia'!I22/'Órdenes según Instancia'!AC22))</f>
        <v>-</v>
      </c>
      <c r="J22" s="29" t="str">
        <f>IF('Órdenes según Instancia'!AC22=0,"-",('Órdenes según Instancia'!N22/'Órdenes según Instancia'!AC22))</f>
        <v>-</v>
      </c>
      <c r="K22" s="29" t="str">
        <f>IF('Órdenes según Instancia'!AC22=0,"-",('Órdenes según Instancia'!S22/'Órdenes según Instancia'!AC22))</f>
        <v>-</v>
      </c>
      <c r="L22" s="29" t="str">
        <f>IF('Órdenes según Instancia'!AC22=0,"-",('Órdenes según Instancia'!X22/'Órdenes según Instancia'!AC22))</f>
        <v>-</v>
      </c>
      <c r="M22" s="29">
        <f>IF('Órdenes según Instancia'!AD22=0,"-",('Órdenes según Instancia'!E22/'Órdenes según Instancia'!AD22))</f>
        <v>0.93288590604026844</v>
      </c>
      <c r="N22" s="29">
        <f>IF('Órdenes según Instancia'!AD22=0,"-",('Órdenes según Instancia'!J22/'Órdenes según Instancia'!AD22))</f>
        <v>6.7114093959731542E-3</v>
      </c>
      <c r="O22" s="29">
        <f>IF('Órdenes según Instancia'!AD22=0,"-",('Órdenes según Instancia'!O22/'Órdenes según Instancia'!AD22))</f>
        <v>4.3624161073825503E-2</v>
      </c>
      <c r="P22" s="29">
        <f>IF('Órdenes según Instancia'!AD22=0,"-",('Órdenes según Instancia'!T22/'Órdenes según Instancia'!AD22))</f>
        <v>1.6778523489932886E-2</v>
      </c>
      <c r="Q22" s="29">
        <f>IF('Órdenes según Instancia'!AD22=0,"-",('Órdenes según Instancia'!Y22/'Órdenes según Instancia'!AD22))</f>
        <v>0</v>
      </c>
      <c r="R22" s="29">
        <f>IF('Órdenes según Instancia'!AE22=0,"-",('Órdenes según Instancia'!F22/'Órdenes según Instancia'!AE22))</f>
        <v>1</v>
      </c>
      <c r="S22" s="29">
        <f>IF('Órdenes según Instancia'!AE22=0,"-",('Órdenes según Instancia'!K22/'Órdenes según Instancia'!AE22))</f>
        <v>0</v>
      </c>
      <c r="T22" s="29">
        <f>IF('Órdenes según Instancia'!AE22=0,"-",('Órdenes según Instancia'!P22/'Órdenes según Instancia'!AE22))</f>
        <v>0</v>
      </c>
      <c r="U22" s="29">
        <f>IF('Órdenes según Instancia'!AE22=0,"-",('Órdenes según Instancia'!U22/('Órdenes según Instancia'!AE22)))</f>
        <v>0</v>
      </c>
      <c r="V22" s="29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29">
        <f>IF('Órdenes según Instancia'!AB23=0,"-",('Órdenes según Instancia'!C23/'Órdenes según Instancia'!AB23))</f>
        <v>0.98870056497175141</v>
      </c>
      <c r="D23" s="29">
        <f>IF('Órdenes según Instancia'!AB23=0,"-",('Órdenes según Instancia'!H23/'Órdenes según Instancia'!AB23))</f>
        <v>8.0710250201775622E-4</v>
      </c>
      <c r="E23" s="29">
        <f>IF('Órdenes según Instancia'!AB23=0,"-",('Órdenes según Instancia'!M23/'Órdenes según Instancia'!AB23))</f>
        <v>8.8781275221953195E-3</v>
      </c>
      <c r="F23" s="29">
        <f>IF('Órdenes según Instancia'!AB23=0,"-",('Órdenes según Instancia'!R23/'Órdenes según Instancia'!AB23))</f>
        <v>1.6142050040355124E-3</v>
      </c>
      <c r="G23" s="29">
        <f>IF('Órdenes según Instancia'!AB23=0,"-",('Órdenes según Instancia'!W23/'Órdenes según Instancia'!AB23))</f>
        <v>0</v>
      </c>
      <c r="H23" s="29">
        <f>IF('Órdenes según Instancia'!AC23=0,"-",('Órdenes según Instancia'!D23/'Órdenes según Instancia'!AC23))</f>
        <v>1</v>
      </c>
      <c r="I23" s="29">
        <f>IF('Órdenes según Instancia'!AC23=0,"-",('Órdenes según Instancia'!I23/'Órdenes según Instancia'!AC23))</f>
        <v>0</v>
      </c>
      <c r="J23" s="29">
        <f>IF('Órdenes según Instancia'!AC23=0,"-",('Órdenes según Instancia'!N23/'Órdenes según Instancia'!AC23))</f>
        <v>0</v>
      </c>
      <c r="K23" s="29">
        <f>IF('Órdenes según Instancia'!AC23=0,"-",('Órdenes según Instancia'!S23/'Órdenes según Instancia'!AC23))</f>
        <v>0</v>
      </c>
      <c r="L23" s="29">
        <f>IF('Órdenes según Instancia'!AC23=0,"-",('Órdenes según Instancia'!X23/'Órdenes según Instancia'!AC23))</f>
        <v>0</v>
      </c>
      <c r="M23" s="29">
        <f>IF('Órdenes según Instancia'!AD23=0,"-",('Órdenes según Instancia'!E23/'Órdenes según Instancia'!AD23))</f>
        <v>0.97818791946308725</v>
      </c>
      <c r="N23" s="29">
        <f>IF('Órdenes según Instancia'!AD23=0,"-",('Órdenes según Instancia'!J23/'Órdenes según Instancia'!AD23))</f>
        <v>0</v>
      </c>
      <c r="O23" s="29">
        <f>IF('Órdenes según Instancia'!AD23=0,"-",('Órdenes según Instancia'!O23/'Órdenes según Instancia'!AD23))</f>
        <v>1.8456375838926176E-2</v>
      </c>
      <c r="P23" s="29">
        <f>IF('Órdenes según Instancia'!AD23=0,"-",('Órdenes según Instancia'!T23/'Órdenes según Instancia'!AD23))</f>
        <v>3.3557046979865771E-3</v>
      </c>
      <c r="Q23" s="29">
        <f>IF('Órdenes según Instancia'!AD23=0,"-",('Órdenes según Instancia'!Y23/'Órdenes según Instancia'!AD23))</f>
        <v>0</v>
      </c>
      <c r="R23" s="29">
        <f>IF('Órdenes según Instancia'!AE23=0,"-",('Órdenes según Instancia'!F23/'Órdenes según Instancia'!AE23))</f>
        <v>0.99843505477308292</v>
      </c>
      <c r="S23" s="29">
        <f>IF('Órdenes según Instancia'!AE23=0,"-",('Órdenes según Instancia'!K23/'Órdenes según Instancia'!AE23))</f>
        <v>1.5649452269170579E-3</v>
      </c>
      <c r="T23" s="29">
        <f>IF('Órdenes según Instancia'!AE23=0,"-",('Órdenes según Instancia'!P23/'Órdenes según Instancia'!AE23))</f>
        <v>0</v>
      </c>
      <c r="U23" s="29">
        <f>IF('Órdenes según Instancia'!AE23=0,"-",('Órdenes según Instancia'!U23/('Órdenes según Instancia'!AE23)))</f>
        <v>0</v>
      </c>
      <c r="V23" s="29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31</v>
      </c>
      <c r="C24" s="29">
        <f>IF('Órdenes según Instancia'!AB24=0,"-",('Órdenes según Instancia'!C24/'Órdenes según Instancia'!AB24))</f>
        <v>0.91255605381165916</v>
      </c>
      <c r="D24" s="29">
        <f>IF('Órdenes según Instancia'!AB24=0,"-",('Órdenes según Instancia'!H24/'Órdenes según Instancia'!AB24))</f>
        <v>0</v>
      </c>
      <c r="E24" s="29">
        <f>IF('Órdenes según Instancia'!AB24=0,"-",('Órdenes según Instancia'!M24/'Órdenes según Instancia'!AB24))</f>
        <v>7.1001494768310913E-2</v>
      </c>
      <c r="F24" s="29">
        <f>IF('Órdenes según Instancia'!AB24=0,"-",('Órdenes según Instancia'!R24/'Órdenes según Instancia'!AB24))</f>
        <v>1.6442451420029897E-2</v>
      </c>
      <c r="G24" s="29">
        <f>IF('Órdenes según Instancia'!AB24=0,"-",('Órdenes según Instancia'!W24/'Órdenes según Instancia'!AB24))</f>
        <v>0</v>
      </c>
      <c r="H24" s="29">
        <f>IF('Órdenes según Instancia'!AC24=0,"-",('Órdenes según Instancia'!D24/'Órdenes según Instancia'!AC24))</f>
        <v>1</v>
      </c>
      <c r="I24" s="29">
        <f>IF('Órdenes según Instancia'!AC24=0,"-",('Órdenes según Instancia'!I24/'Órdenes según Instancia'!AC24))</f>
        <v>0</v>
      </c>
      <c r="J24" s="29">
        <f>IF('Órdenes según Instancia'!AC24=0,"-",('Órdenes según Instancia'!N24/'Órdenes según Instancia'!AC24))</f>
        <v>0</v>
      </c>
      <c r="K24" s="29">
        <f>IF('Órdenes según Instancia'!AC24=0,"-",('Órdenes según Instancia'!S24/'Órdenes según Instancia'!AC24))</f>
        <v>0</v>
      </c>
      <c r="L24" s="29">
        <f>IF('Órdenes según Instancia'!AC24=0,"-",('Órdenes según Instancia'!X24/'Órdenes según Instancia'!AC24))</f>
        <v>0</v>
      </c>
      <c r="M24" s="29">
        <f>IF('Órdenes según Instancia'!AD24=0,"-",('Órdenes según Instancia'!E24/'Órdenes según Instancia'!AD24))</f>
        <v>0.89587073608617596</v>
      </c>
      <c r="N24" s="29">
        <f>IF('Órdenes según Instancia'!AD24=0,"-",('Órdenes según Instancia'!J24/'Órdenes según Instancia'!AD24))</f>
        <v>0</v>
      </c>
      <c r="O24" s="29">
        <f>IF('Órdenes según Instancia'!AD24=0,"-",('Órdenes según Instancia'!O24/'Órdenes según Instancia'!AD24))</f>
        <v>8.4380610412926396E-2</v>
      </c>
      <c r="P24" s="29">
        <f>IF('Órdenes según Instancia'!AD24=0,"-",('Órdenes según Instancia'!T24/'Órdenes según Instancia'!AD24))</f>
        <v>1.9748653500897665E-2</v>
      </c>
      <c r="Q24" s="29">
        <f>IF('Órdenes según Instancia'!AD24=0,"-",('Órdenes según Instancia'!Y24/'Órdenes según Instancia'!AD24))</f>
        <v>0</v>
      </c>
      <c r="R24" s="29">
        <f>IF('Órdenes según Instancia'!AE24=0,"-",('Órdenes según Instancia'!F24/'Órdenes según Instancia'!AE24))</f>
        <v>0.99545454545454548</v>
      </c>
      <c r="S24" s="29">
        <f>IF('Órdenes según Instancia'!AE24=0,"-",('Órdenes según Instancia'!K24/'Órdenes según Instancia'!AE24))</f>
        <v>0</v>
      </c>
      <c r="T24" s="29">
        <f>IF('Órdenes según Instancia'!AE24=0,"-",('Órdenes según Instancia'!P24/'Órdenes según Instancia'!AE24))</f>
        <v>4.5454545454545452E-3</v>
      </c>
      <c r="U24" s="29">
        <f>IF('Órdenes según Instancia'!AE24=0,"-",('Órdenes según Instancia'!U24/('Órdenes según Instancia'!AE24)))</f>
        <v>0</v>
      </c>
      <c r="V24" s="29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29">
        <f>IF('Órdenes según Instancia'!AB25=0,"-",('Órdenes según Instancia'!C25/'Órdenes según Instancia'!AB25))</f>
        <v>0.9371980676328503</v>
      </c>
      <c r="D25" s="29">
        <f>IF('Órdenes según Instancia'!AB25=0,"-",('Órdenes según Instancia'!H25/'Órdenes según Instancia'!AB25))</f>
        <v>9.6618357487922701E-3</v>
      </c>
      <c r="E25" s="29">
        <f>IF('Órdenes según Instancia'!AB25=0,"-",('Órdenes según Instancia'!M25/'Órdenes según Instancia'!AB25))</f>
        <v>3.864734299516908E-2</v>
      </c>
      <c r="F25" s="29">
        <f>IF('Órdenes según Instancia'!AB25=0,"-",('Órdenes según Instancia'!R25/'Órdenes según Instancia'!AB25))</f>
        <v>0</v>
      </c>
      <c r="G25" s="29">
        <f>IF('Órdenes según Instancia'!AB25=0,"-",('Órdenes según Instancia'!W25/'Órdenes según Instancia'!AB25))</f>
        <v>1.4492753623188406E-2</v>
      </c>
      <c r="H25" s="29">
        <f>IF('Órdenes según Instancia'!AC25=0,"-",('Órdenes según Instancia'!D25/'Órdenes según Instancia'!AC25))</f>
        <v>0.66666666666666663</v>
      </c>
      <c r="I25" s="29">
        <f>IF('Órdenes según Instancia'!AC25=0,"-",('Órdenes según Instancia'!I25/'Órdenes según Instancia'!AC25))</f>
        <v>0</v>
      </c>
      <c r="J25" s="29">
        <f>IF('Órdenes según Instancia'!AC25=0,"-",('Órdenes según Instancia'!N25/'Órdenes según Instancia'!AC25))</f>
        <v>0</v>
      </c>
      <c r="K25" s="29">
        <f>IF('Órdenes según Instancia'!AC25=0,"-",('Órdenes según Instancia'!S25/'Órdenes según Instancia'!AC25))</f>
        <v>0</v>
      </c>
      <c r="L25" s="29">
        <f>IF('Órdenes según Instancia'!AC25=0,"-",('Órdenes según Instancia'!X25/'Órdenes según Instancia'!AC25))</f>
        <v>0.33333333333333331</v>
      </c>
      <c r="M25" s="29">
        <f>IF('Órdenes según Instancia'!AD25=0,"-",('Órdenes según Instancia'!E25/'Órdenes según Instancia'!AD25))</f>
        <v>0.94444444444444442</v>
      </c>
      <c r="N25" s="29">
        <f>IF('Órdenes según Instancia'!AD25=0,"-",('Órdenes según Instancia'!J25/'Órdenes según Instancia'!AD25))</f>
        <v>0</v>
      </c>
      <c r="O25" s="29">
        <f>IF('Órdenes según Instancia'!AD25=0,"-",('Órdenes según Instancia'!O25/'Órdenes según Instancia'!AD25))</f>
        <v>4.8611111111111112E-2</v>
      </c>
      <c r="P25" s="29">
        <f>IF('Órdenes según Instancia'!AD25=0,"-",('Órdenes según Instancia'!T25/'Órdenes según Instancia'!AD25))</f>
        <v>0</v>
      </c>
      <c r="Q25" s="29">
        <f>IF('Órdenes según Instancia'!AD25=0,"-",('Órdenes según Instancia'!Y25/'Órdenes según Instancia'!AD25))</f>
        <v>6.9444444444444441E-3</v>
      </c>
      <c r="R25" s="29">
        <f>IF('Órdenes según Instancia'!AE25=0,"-",('Órdenes según Instancia'!F25/'Órdenes según Instancia'!AE25))</f>
        <v>0.93333333333333335</v>
      </c>
      <c r="S25" s="29">
        <f>IF('Órdenes según Instancia'!AE25=0,"-",('Órdenes según Instancia'!K25/'Órdenes según Instancia'!AE25))</f>
        <v>3.3333333333333333E-2</v>
      </c>
      <c r="T25" s="29">
        <f>IF('Órdenes según Instancia'!AE25=0,"-",('Órdenes según Instancia'!P25/'Órdenes según Instancia'!AE25))</f>
        <v>1.6666666666666666E-2</v>
      </c>
      <c r="U25" s="29">
        <f>IF('Órdenes según Instancia'!AE25=0,"-",('Órdenes según Instancia'!U25/('Órdenes según Instancia'!AE25)))</f>
        <v>0</v>
      </c>
      <c r="V25" s="29">
        <f>IF('Órdenes según Instancia'!AE25=0,"-",('Órdenes según Instancia'!Z25/'Órdenes según Instancia'!AE25))</f>
        <v>1.6666666666666666E-2</v>
      </c>
    </row>
    <row r="26" spans="2:22" ht="20.100000000000001" customHeight="1" thickBot="1" x14ac:dyDescent="0.25">
      <c r="B26" s="4" t="s">
        <v>33</v>
      </c>
      <c r="C26" s="29">
        <f>IF('Órdenes según Instancia'!AB26=0,"-",('Órdenes según Instancia'!C26/'Órdenes según Instancia'!AB26))</f>
        <v>0.91592920353982299</v>
      </c>
      <c r="D26" s="29">
        <f>IF('Órdenes según Instancia'!AB26=0,"-",('Órdenes según Instancia'!H26/'Órdenes según Instancia'!AB26))</f>
        <v>0</v>
      </c>
      <c r="E26" s="29">
        <f>IF('Órdenes según Instancia'!AB26=0,"-",('Órdenes según Instancia'!M26/'Órdenes según Instancia'!AB26))</f>
        <v>8.4070796460176997E-2</v>
      </c>
      <c r="F26" s="29">
        <f>IF('Órdenes según Instancia'!AB26=0,"-",('Órdenes según Instancia'!R26/'Órdenes según Instancia'!AB26))</f>
        <v>0</v>
      </c>
      <c r="G26" s="29">
        <f>IF('Órdenes según Instancia'!AB26=0,"-",('Órdenes según Instancia'!W26/'Órdenes según Instancia'!AB26))</f>
        <v>0</v>
      </c>
      <c r="H26" s="29">
        <f>IF('Órdenes según Instancia'!AC26=0,"-",('Órdenes según Instancia'!D26/'Órdenes según Instancia'!AC26))</f>
        <v>1</v>
      </c>
      <c r="I26" s="29">
        <f>IF('Órdenes según Instancia'!AC26=0,"-",('Órdenes según Instancia'!I26/'Órdenes según Instancia'!AC26))</f>
        <v>0</v>
      </c>
      <c r="J26" s="29">
        <f>IF('Órdenes según Instancia'!AC26=0,"-",('Órdenes según Instancia'!N26/'Órdenes según Instancia'!AC26))</f>
        <v>0</v>
      </c>
      <c r="K26" s="29">
        <f>IF('Órdenes según Instancia'!AC26=0,"-",('Órdenes según Instancia'!S26/'Órdenes según Instancia'!AC26))</f>
        <v>0</v>
      </c>
      <c r="L26" s="29">
        <f>IF('Órdenes según Instancia'!AC26=0,"-",('Órdenes según Instancia'!X26/'Órdenes según Instancia'!AC26))</f>
        <v>0</v>
      </c>
      <c r="M26" s="29">
        <f>IF('Órdenes según Instancia'!AD26=0,"-",('Órdenes según Instancia'!E26/'Órdenes según Instancia'!AD26))</f>
        <v>0.88198757763975155</v>
      </c>
      <c r="N26" s="29">
        <f>IF('Órdenes según Instancia'!AD26=0,"-",('Órdenes según Instancia'!J26/'Órdenes según Instancia'!AD26))</f>
        <v>0</v>
      </c>
      <c r="O26" s="29">
        <f>IF('Órdenes según Instancia'!AD26=0,"-",('Órdenes según Instancia'!O26/'Órdenes según Instancia'!AD26))</f>
        <v>0.11801242236024845</v>
      </c>
      <c r="P26" s="29">
        <f>IF('Órdenes según Instancia'!AD26=0,"-",('Órdenes según Instancia'!T26/'Órdenes según Instancia'!AD26))</f>
        <v>0</v>
      </c>
      <c r="Q26" s="29">
        <f>IF('Órdenes según Instancia'!AD26=0,"-",('Órdenes según Instancia'!Y26/'Órdenes según Instancia'!AD26))</f>
        <v>0</v>
      </c>
      <c r="R26" s="29">
        <f>IF('Órdenes según Instancia'!AE26=0,"-",('Órdenes según Instancia'!F26/'Órdenes según Instancia'!AE26))</f>
        <v>1</v>
      </c>
      <c r="S26" s="29">
        <f>IF('Órdenes según Instancia'!AE26=0,"-",('Órdenes según Instancia'!K26/'Órdenes según Instancia'!AE26))</f>
        <v>0</v>
      </c>
      <c r="T26" s="29">
        <f>IF('Órdenes según Instancia'!AE26=0,"-",('Órdenes según Instancia'!P26/'Órdenes según Instancia'!AE26))</f>
        <v>0</v>
      </c>
      <c r="U26" s="29">
        <f>IF('Órdenes según Instancia'!AE26=0,"-",('Órdenes según Instancia'!U26/('Órdenes según Instancia'!AE26)))</f>
        <v>0</v>
      </c>
      <c r="V26" s="29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29">
        <f>IF('Órdenes según Instancia'!AB27=0,"-",('Órdenes según Instancia'!C27/'Órdenes según Instancia'!AB27))</f>
        <v>0.95758564437194127</v>
      </c>
      <c r="D27" s="29">
        <f>IF('Órdenes según Instancia'!AB27=0,"-",('Órdenes según Instancia'!H27/'Órdenes según Instancia'!AB27))</f>
        <v>4.0783034257748773E-3</v>
      </c>
      <c r="E27" s="29">
        <f>IF('Órdenes según Instancia'!AB27=0,"-",('Órdenes según Instancia'!M27/'Órdenes según Instancia'!AB27))</f>
        <v>2.8548123980424143E-2</v>
      </c>
      <c r="F27" s="29">
        <f>IF('Órdenes según Instancia'!AB27=0,"-",('Órdenes según Instancia'!R27/'Órdenes según Instancia'!AB27))</f>
        <v>9.7879282218597055E-3</v>
      </c>
      <c r="G27" s="29">
        <f>IF('Órdenes según Instancia'!AB27=0,"-",('Órdenes según Instancia'!W27/'Órdenes según Instancia'!AB27))</f>
        <v>0</v>
      </c>
      <c r="H27" s="29" t="str">
        <f>IF('Órdenes según Instancia'!AC27=0,"-",('Órdenes según Instancia'!D27/'Órdenes según Instancia'!AC27))</f>
        <v>-</v>
      </c>
      <c r="I27" s="29" t="str">
        <f>IF('Órdenes según Instancia'!AC27=0,"-",('Órdenes según Instancia'!I27/'Órdenes según Instancia'!AC27))</f>
        <v>-</v>
      </c>
      <c r="J27" s="29" t="str">
        <f>IF('Órdenes según Instancia'!AC27=0,"-",('Órdenes según Instancia'!N27/'Órdenes según Instancia'!AC27))</f>
        <v>-</v>
      </c>
      <c r="K27" s="29" t="str">
        <f>IF('Órdenes según Instancia'!AC27=0,"-",('Órdenes según Instancia'!S27/'Órdenes según Instancia'!AC27))</f>
        <v>-</v>
      </c>
      <c r="L27" s="29" t="str">
        <f>IF('Órdenes según Instancia'!AC27=0,"-",('Órdenes según Instancia'!X27/'Órdenes según Instancia'!AC27))</f>
        <v>-</v>
      </c>
      <c r="M27" s="29">
        <f>IF('Órdenes según Instancia'!AD27=0,"-",('Órdenes según Instancia'!E27/'Órdenes según Instancia'!AD27))</f>
        <v>0.92218543046357615</v>
      </c>
      <c r="N27" s="29">
        <f>IF('Órdenes según Instancia'!AD27=0,"-",('Órdenes según Instancia'!J27/'Órdenes según Instancia'!AD27))</f>
        <v>4.9668874172185433E-3</v>
      </c>
      <c r="O27" s="29">
        <f>IF('Órdenes según Instancia'!AD27=0,"-",('Órdenes según Instancia'!O27/'Órdenes según Instancia'!AD27))</f>
        <v>5.2980132450331126E-2</v>
      </c>
      <c r="P27" s="29">
        <f>IF('Órdenes según Instancia'!AD27=0,"-",('Órdenes según Instancia'!T27/'Órdenes según Instancia'!AD27))</f>
        <v>1.9867549668874173E-2</v>
      </c>
      <c r="Q27" s="29">
        <f>IF('Órdenes según Instancia'!AD27=0,"-",('Órdenes según Instancia'!Y27/'Órdenes según Instancia'!AD27))</f>
        <v>0</v>
      </c>
      <c r="R27" s="29">
        <f>IF('Órdenes según Instancia'!AE27=0,"-",('Órdenes según Instancia'!F27/'Órdenes según Instancia'!AE27))</f>
        <v>0.99196141479099675</v>
      </c>
      <c r="S27" s="29">
        <f>IF('Órdenes según Instancia'!AE27=0,"-",('Órdenes según Instancia'!K27/'Órdenes según Instancia'!AE27))</f>
        <v>3.2154340836012861E-3</v>
      </c>
      <c r="T27" s="29">
        <f>IF('Órdenes según Instancia'!AE27=0,"-",('Órdenes según Instancia'!P27/'Órdenes según Instancia'!AE27))</f>
        <v>4.8231511254019296E-3</v>
      </c>
      <c r="U27" s="29">
        <f>IF('Órdenes según Instancia'!AE27=0,"-",('Órdenes según Instancia'!U27/('Órdenes según Instancia'!AE27)))</f>
        <v>0</v>
      </c>
      <c r="V27" s="29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35</v>
      </c>
      <c r="C28" s="29">
        <f>IF('Órdenes según Instancia'!AB28=0,"-",('Órdenes según Instancia'!C28/'Órdenes según Instancia'!AB28))</f>
        <v>0.88323353293413176</v>
      </c>
      <c r="D28" s="29">
        <f>IF('Órdenes según Instancia'!AB28=0,"-",('Órdenes según Instancia'!H28/'Órdenes según Instancia'!AB28))</f>
        <v>5.9880239520958087E-3</v>
      </c>
      <c r="E28" s="29">
        <f>IF('Órdenes según Instancia'!AB28=0,"-",('Órdenes según Instancia'!M28/'Órdenes según Instancia'!AB28))</f>
        <v>0.11077844311377245</v>
      </c>
      <c r="F28" s="29">
        <f>IF('Órdenes según Instancia'!AB28=0,"-",('Órdenes según Instancia'!R28/'Órdenes según Instancia'!AB28))</f>
        <v>0</v>
      </c>
      <c r="G28" s="29">
        <f>IF('Órdenes según Instancia'!AB28=0,"-",('Órdenes según Instancia'!W28/'Órdenes según Instancia'!AB28))</f>
        <v>0</v>
      </c>
      <c r="H28" s="29" t="str">
        <f>IF('Órdenes según Instancia'!AC28=0,"-",('Órdenes según Instancia'!D28/'Órdenes según Instancia'!AC28))</f>
        <v>-</v>
      </c>
      <c r="I28" s="29" t="str">
        <f>IF('Órdenes según Instancia'!AC28=0,"-",('Órdenes según Instancia'!I28/'Órdenes según Instancia'!AC28))</f>
        <v>-</v>
      </c>
      <c r="J28" s="29" t="str">
        <f>IF('Órdenes según Instancia'!AC28=0,"-",('Órdenes según Instancia'!N28/'Órdenes según Instancia'!AC28))</f>
        <v>-</v>
      </c>
      <c r="K28" s="29" t="str">
        <f>IF('Órdenes según Instancia'!AC28=0,"-",('Órdenes según Instancia'!S28/'Órdenes según Instancia'!AC28))</f>
        <v>-</v>
      </c>
      <c r="L28" s="29" t="str">
        <f>IF('Órdenes según Instancia'!AC28=0,"-",('Órdenes según Instancia'!X28/'Órdenes según Instancia'!AC28))</f>
        <v>-</v>
      </c>
      <c r="M28" s="29">
        <f>IF('Órdenes según Instancia'!AD28=0,"-",('Órdenes según Instancia'!E28/'Órdenes según Instancia'!AD28))</f>
        <v>0.84645669291338588</v>
      </c>
      <c r="N28" s="29">
        <f>IF('Órdenes según Instancia'!AD28=0,"-",('Órdenes según Instancia'!J28/'Órdenes según Instancia'!AD28))</f>
        <v>7.874015748031496E-3</v>
      </c>
      <c r="O28" s="29">
        <f>IF('Órdenes según Instancia'!AD28=0,"-",('Órdenes según Instancia'!O28/'Órdenes según Instancia'!AD28))</f>
        <v>0.14566929133858267</v>
      </c>
      <c r="P28" s="29">
        <f>IF('Órdenes según Instancia'!AD28=0,"-",('Órdenes según Instancia'!T28/'Órdenes según Instancia'!AD28))</f>
        <v>0</v>
      </c>
      <c r="Q28" s="29">
        <f>IF('Órdenes según Instancia'!AD28=0,"-",('Órdenes según Instancia'!Y28/'Órdenes según Instancia'!AD28))</f>
        <v>0</v>
      </c>
      <c r="R28" s="29">
        <f>IF('Órdenes según Instancia'!AE28=0,"-",('Órdenes según Instancia'!F28/'Órdenes según Instancia'!AE28))</f>
        <v>1</v>
      </c>
      <c r="S28" s="29">
        <f>IF('Órdenes según Instancia'!AE28=0,"-",('Órdenes según Instancia'!K28/'Órdenes según Instancia'!AE28))</f>
        <v>0</v>
      </c>
      <c r="T28" s="29">
        <f>IF('Órdenes según Instancia'!AE28=0,"-",('Órdenes según Instancia'!P28/'Órdenes según Instancia'!AE28))</f>
        <v>0</v>
      </c>
      <c r="U28" s="29">
        <f>IF('Órdenes según Instancia'!AE28=0,"-",('Órdenes según Instancia'!U28/('Órdenes según Instancia'!AE28)))</f>
        <v>0</v>
      </c>
      <c r="V28" s="29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36</v>
      </c>
      <c r="C29" s="29">
        <f>IF('Órdenes según Instancia'!AB29=0,"-",('Órdenes según Instancia'!C29/'Órdenes según Instancia'!AB29))</f>
        <v>0.98888888888888893</v>
      </c>
      <c r="D29" s="29">
        <f>IF('Órdenes según Instancia'!AB29=0,"-",('Órdenes según Instancia'!H29/'Órdenes según Instancia'!AB29))</f>
        <v>0</v>
      </c>
      <c r="E29" s="29">
        <f>IF('Órdenes según Instancia'!AB29=0,"-",('Órdenes según Instancia'!M29/'Órdenes según Instancia'!AB29))</f>
        <v>1.1111111111111112E-2</v>
      </c>
      <c r="F29" s="29">
        <f>IF('Órdenes según Instancia'!AB29=0,"-",('Órdenes según Instancia'!R29/'Órdenes según Instancia'!AB29))</f>
        <v>0</v>
      </c>
      <c r="G29" s="29">
        <f>IF('Órdenes según Instancia'!AB29=0,"-",('Órdenes según Instancia'!W29/'Órdenes según Instancia'!AB29))</f>
        <v>0</v>
      </c>
      <c r="H29" s="29" t="str">
        <f>IF('Órdenes según Instancia'!AC29=0,"-",('Órdenes según Instancia'!D29/'Órdenes según Instancia'!AC29))</f>
        <v>-</v>
      </c>
      <c r="I29" s="29" t="str">
        <f>IF('Órdenes según Instancia'!AC29=0,"-",('Órdenes según Instancia'!I29/'Órdenes según Instancia'!AC29))</f>
        <v>-</v>
      </c>
      <c r="J29" s="29" t="str">
        <f>IF('Órdenes según Instancia'!AC29=0,"-",('Órdenes según Instancia'!N29/'Órdenes según Instancia'!AC29))</f>
        <v>-</v>
      </c>
      <c r="K29" s="29" t="str">
        <f>IF('Órdenes según Instancia'!AC29=0,"-",('Órdenes según Instancia'!S29/'Órdenes según Instancia'!AC29))</f>
        <v>-</v>
      </c>
      <c r="L29" s="29" t="str">
        <f>IF('Órdenes según Instancia'!AC29=0,"-",('Órdenes según Instancia'!X29/'Órdenes según Instancia'!AC29))</f>
        <v>-</v>
      </c>
      <c r="M29" s="29">
        <f>IF('Órdenes según Instancia'!AD29=0,"-",('Órdenes según Instancia'!E29/'Órdenes según Instancia'!AD29))</f>
        <v>0.98484848484848486</v>
      </c>
      <c r="N29" s="29">
        <f>IF('Órdenes según Instancia'!AD29=0,"-",('Órdenes según Instancia'!J29/'Órdenes según Instancia'!AD29))</f>
        <v>0</v>
      </c>
      <c r="O29" s="29">
        <f>IF('Órdenes según Instancia'!AD29=0,"-",('Órdenes según Instancia'!O29/'Órdenes según Instancia'!AD29))</f>
        <v>1.5151515151515152E-2</v>
      </c>
      <c r="P29" s="29">
        <f>IF('Órdenes según Instancia'!AD29=0,"-",('Órdenes según Instancia'!T29/'Órdenes según Instancia'!AD29))</f>
        <v>0</v>
      </c>
      <c r="Q29" s="29">
        <f>IF('Órdenes según Instancia'!AD29=0,"-",('Órdenes según Instancia'!Y29/'Órdenes según Instancia'!AD29))</f>
        <v>0</v>
      </c>
      <c r="R29" s="29">
        <f>IF('Órdenes según Instancia'!AE29=0,"-",('Órdenes según Instancia'!F29/'Órdenes según Instancia'!AE29))</f>
        <v>1</v>
      </c>
      <c r="S29" s="29">
        <f>IF('Órdenes según Instancia'!AE29=0,"-",('Órdenes según Instancia'!K29/'Órdenes según Instancia'!AE29))</f>
        <v>0</v>
      </c>
      <c r="T29" s="29">
        <f>IF('Órdenes según Instancia'!AE29=0,"-",('Órdenes según Instancia'!P29/'Órdenes según Instancia'!AE29))</f>
        <v>0</v>
      </c>
      <c r="U29" s="29">
        <f>IF('Órdenes según Instancia'!AE29=0,"-",('Órdenes según Instancia'!U29/('Órdenes según Instancia'!AE29)))</f>
        <v>0</v>
      </c>
      <c r="V29" s="29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29">
        <f>IF('Órdenes según Instancia'!AB30=0,"-",('Órdenes según Instancia'!C30/'Órdenes según Instancia'!AB30))</f>
        <v>0.94</v>
      </c>
      <c r="D30" s="29">
        <f>IF('Órdenes según Instancia'!AB30=0,"-",('Órdenes según Instancia'!H30/'Órdenes según Instancia'!AB30))</f>
        <v>1.2E-2</v>
      </c>
      <c r="E30" s="29">
        <f>IF('Órdenes según Instancia'!AB30=0,"-",('Órdenes según Instancia'!M30/'Órdenes según Instancia'!AB30))</f>
        <v>2.8000000000000001E-2</v>
      </c>
      <c r="F30" s="29">
        <f>IF('Órdenes según Instancia'!AB30=0,"-",('Órdenes según Instancia'!R30/'Órdenes según Instancia'!AB30))</f>
        <v>1.6E-2</v>
      </c>
      <c r="G30" s="29">
        <f>IF('Órdenes según Instancia'!AB30=0,"-",('Órdenes según Instancia'!W30/'Órdenes según Instancia'!AB30))</f>
        <v>4.0000000000000001E-3</v>
      </c>
      <c r="H30" s="29" t="str">
        <f>IF('Órdenes según Instancia'!AC30=0,"-",('Órdenes según Instancia'!D30/'Órdenes según Instancia'!AC30))</f>
        <v>-</v>
      </c>
      <c r="I30" s="29" t="str">
        <f>IF('Órdenes según Instancia'!AC30=0,"-",('Órdenes según Instancia'!I30/'Órdenes según Instancia'!AC30))</f>
        <v>-</v>
      </c>
      <c r="J30" s="29" t="str">
        <f>IF('Órdenes según Instancia'!AC30=0,"-",('Órdenes según Instancia'!N30/'Órdenes según Instancia'!AC30))</f>
        <v>-</v>
      </c>
      <c r="K30" s="29" t="str">
        <f>IF('Órdenes según Instancia'!AC30=0,"-",('Órdenes según Instancia'!S30/'Órdenes según Instancia'!AC30))</f>
        <v>-</v>
      </c>
      <c r="L30" s="29" t="str">
        <f>IF('Órdenes según Instancia'!AC30=0,"-",('Órdenes según Instancia'!X30/'Órdenes según Instancia'!AC30))</f>
        <v>-</v>
      </c>
      <c r="M30" s="29">
        <f>IF('Órdenes según Instancia'!AD30=0,"-",('Órdenes según Instancia'!E30/'Órdenes según Instancia'!AD30))</f>
        <v>0.95882352941176474</v>
      </c>
      <c r="N30" s="29">
        <f>IF('Órdenes según Instancia'!AD30=0,"-",('Órdenes según Instancia'!J30/'Órdenes según Instancia'!AD30))</f>
        <v>0</v>
      </c>
      <c r="O30" s="29">
        <f>IF('Órdenes según Instancia'!AD30=0,"-",('Órdenes según Instancia'!O30/'Órdenes según Instancia'!AD30))</f>
        <v>2.9411764705882353E-2</v>
      </c>
      <c r="P30" s="29">
        <f>IF('Órdenes según Instancia'!AD30=0,"-",('Órdenes según Instancia'!T30/'Órdenes según Instancia'!AD30))</f>
        <v>1.1764705882352941E-2</v>
      </c>
      <c r="Q30" s="29">
        <f>IF('Órdenes según Instancia'!AD30=0,"-",('Órdenes según Instancia'!Y30/'Órdenes según Instancia'!AD30))</f>
        <v>0</v>
      </c>
      <c r="R30" s="29">
        <f>IF('Órdenes según Instancia'!AE30=0,"-",('Órdenes según Instancia'!F30/'Órdenes según Instancia'!AE30))</f>
        <v>0.9</v>
      </c>
      <c r="S30" s="29">
        <f>IF('Órdenes según Instancia'!AE30=0,"-",('Órdenes según Instancia'!K30/'Órdenes según Instancia'!AE30))</f>
        <v>3.7499999999999999E-2</v>
      </c>
      <c r="T30" s="29">
        <f>IF('Órdenes según Instancia'!AE30=0,"-",('Órdenes según Instancia'!P30/'Órdenes según Instancia'!AE30))</f>
        <v>2.5000000000000001E-2</v>
      </c>
      <c r="U30" s="29">
        <f>IF('Órdenes según Instancia'!AE30=0,"-",('Órdenes según Instancia'!U30/('Órdenes según Instancia'!AE30)))</f>
        <v>2.5000000000000001E-2</v>
      </c>
      <c r="V30" s="29">
        <f>IF('Órdenes según Instancia'!AE30=0,"-",('Órdenes según Instancia'!Z30/'Órdenes según Instancia'!AE30))</f>
        <v>1.2500000000000001E-2</v>
      </c>
    </row>
    <row r="31" spans="2:22" ht="20.100000000000001" customHeight="1" thickBot="1" x14ac:dyDescent="0.25">
      <c r="B31" s="6" t="s">
        <v>38</v>
      </c>
      <c r="C31" s="30">
        <f>IF('Órdenes según Instancia'!AB31=0,"-",('Órdenes según Instancia'!C31/'Órdenes según Instancia'!AB31))</f>
        <v>0.98717948717948723</v>
      </c>
      <c r="D31" s="30">
        <f>IF('Órdenes según Instancia'!AB31=0,"-",('Órdenes según Instancia'!H31/'Órdenes según Instancia'!AB31))</f>
        <v>0</v>
      </c>
      <c r="E31" s="30">
        <f>IF('Órdenes según Instancia'!AB31=0,"-",('Órdenes según Instancia'!M31/'Órdenes según Instancia'!AB31))</f>
        <v>1.282051282051282E-2</v>
      </c>
      <c r="F31" s="30">
        <f>IF('Órdenes según Instancia'!AB31=0,"-",('Órdenes según Instancia'!R31/'Órdenes según Instancia'!AB31))</f>
        <v>0</v>
      </c>
      <c r="G31" s="30">
        <f>IF('Órdenes según Instancia'!AB31=0,"-",('Órdenes según Instancia'!W31/'Órdenes según Instancia'!AB31))</f>
        <v>0</v>
      </c>
      <c r="H31" s="30" t="str">
        <f>IF('Órdenes según Instancia'!AC31=0,"-",('Órdenes según Instancia'!D31/'Órdenes según Instancia'!AC31))</f>
        <v>-</v>
      </c>
      <c r="I31" s="30" t="str">
        <f>IF('Órdenes según Instancia'!AC31=0,"-",('Órdenes según Instancia'!I31/'Órdenes según Instancia'!AC31))</f>
        <v>-</v>
      </c>
      <c r="J31" s="30" t="str">
        <f>IF('Órdenes según Instancia'!AC31=0,"-",('Órdenes según Instancia'!N31/'Órdenes según Instancia'!AC31))</f>
        <v>-</v>
      </c>
      <c r="K31" s="30" t="str">
        <f>IF('Órdenes según Instancia'!AC31=0,"-",('Órdenes según Instancia'!S31/'Órdenes según Instancia'!AC31))</f>
        <v>-</v>
      </c>
      <c r="L31" s="30" t="str">
        <f>IF('Órdenes según Instancia'!AC31=0,"-",('Órdenes según Instancia'!X31/'Órdenes según Instancia'!AC31))</f>
        <v>-</v>
      </c>
      <c r="M31" s="30">
        <f>IF('Órdenes según Instancia'!AD31=0,"-",('Órdenes según Instancia'!E31/'Órdenes según Instancia'!AD31))</f>
        <v>0.98412698412698407</v>
      </c>
      <c r="N31" s="30">
        <f>IF('Órdenes según Instancia'!AD31=0,"-",('Órdenes según Instancia'!J31/'Órdenes según Instancia'!AD31))</f>
        <v>0</v>
      </c>
      <c r="O31" s="30">
        <f>IF('Órdenes según Instancia'!AD31=0,"-",('Órdenes según Instancia'!O31/'Órdenes según Instancia'!AD31))</f>
        <v>1.5873015873015872E-2</v>
      </c>
      <c r="P31" s="30">
        <f>IF('Órdenes según Instancia'!AD31=0,"-",('Órdenes según Instancia'!T31/'Órdenes según Instancia'!AD31))</f>
        <v>0</v>
      </c>
      <c r="Q31" s="30">
        <f>IF('Órdenes según Instancia'!AD31=0,"-",('Órdenes según Instancia'!Y31/'Órdenes según Instancia'!AD31))</f>
        <v>0</v>
      </c>
      <c r="R31" s="30">
        <f>IF('Órdenes según Instancia'!AE31=0,"-",('Órdenes según Instancia'!F31/'Órdenes según Instancia'!AE31))</f>
        <v>1</v>
      </c>
      <c r="S31" s="30">
        <f>IF('Órdenes según Instancia'!AE31=0,"-",('Órdenes según Instancia'!K31/'Órdenes según Instancia'!AE31))</f>
        <v>0</v>
      </c>
      <c r="T31" s="30">
        <f>IF('Órdenes según Instancia'!AE31=0,"-",('Órdenes según Instancia'!P31/'Órdenes según Instancia'!AE31))</f>
        <v>0</v>
      </c>
      <c r="U31" s="30">
        <f>IF('Órdenes según Instancia'!AE31=0,"-",('Órdenes según Instancia'!U31/('Órdenes según Instancia'!AE31)))</f>
        <v>0</v>
      </c>
      <c r="V31" s="30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8">
        <f>IF('Órdenes según Instancia'!AB32=0,"-",('Órdenes según Instancia'!C32/'Órdenes según Instancia'!AB32))</f>
        <v>0.93148327417446486</v>
      </c>
      <c r="D32" s="28">
        <f>IF('Órdenes según Instancia'!AB32=0,"-",('Órdenes según Instancia'!H32/'Órdenes según Instancia'!AB32))</f>
        <v>2.2587931590835751E-3</v>
      </c>
      <c r="E32" s="28">
        <f>IF('Órdenes según Instancia'!AB32=0,"-",('Órdenes según Instancia'!M32/'Órdenes según Instancia'!AB32))</f>
        <v>5.1199311605894374E-2</v>
      </c>
      <c r="F32" s="28">
        <f>IF('Órdenes según Instancia'!AB32=0,"-",('Órdenes según Instancia'!R32/'Órdenes según Instancia'!AB32))</f>
        <v>1.4628374744541249E-2</v>
      </c>
      <c r="G32" s="28">
        <f>IF('Órdenes según Instancia'!AB32=0,"-",('Órdenes según Instancia'!W32/'Órdenes según Instancia'!AB32))</f>
        <v>4.3024631601591912E-4</v>
      </c>
      <c r="H32" s="28">
        <f>IF('Órdenes según Instancia'!AC32=0,"-",('Órdenes según Instancia'!D32/'Órdenes según Instancia'!AC32))</f>
        <v>0.95238095238095233</v>
      </c>
      <c r="I32" s="28">
        <f>IF('Órdenes según Instancia'!AC32=0,"-",('Órdenes según Instancia'!I32/'Órdenes según Instancia'!AC32))</f>
        <v>0</v>
      </c>
      <c r="J32" s="28">
        <f>IF('Órdenes según Instancia'!AC32=0,"-",('Órdenes según Instancia'!N32/'Órdenes según Instancia'!AC32))</f>
        <v>0</v>
      </c>
      <c r="K32" s="28">
        <f>IF('Órdenes según Instancia'!AC32=0,"-",('Órdenes según Instancia'!S32/'Órdenes según Instancia'!AC32))</f>
        <v>0</v>
      </c>
      <c r="L32" s="28">
        <f>IF('Órdenes según Instancia'!AC32=0,"-",('Órdenes según Instancia'!X32/'Órdenes según Instancia'!AC32))</f>
        <v>4.7619047619047616E-2</v>
      </c>
      <c r="M32" s="28">
        <f>IF('Órdenes según Instancia'!AD32=0,"-",('Órdenes según Instancia'!E32/'Órdenes según Instancia'!AD32))</f>
        <v>0.90520961775585695</v>
      </c>
      <c r="N32" s="28">
        <f>IF('Órdenes según Instancia'!AD32=0,"-",('Órdenes según Instancia'!J32/'Órdenes según Instancia'!AD32))</f>
        <v>2.003699136868064E-3</v>
      </c>
      <c r="O32" s="28">
        <f>IF('Órdenes según Instancia'!AD32=0,"-",('Órdenes según Instancia'!O32/'Órdenes según Instancia'!AD32))</f>
        <v>7.1979038224414302E-2</v>
      </c>
      <c r="P32" s="28">
        <f>IF('Órdenes según Instancia'!AD32=0,"-",('Órdenes según Instancia'!T32/'Órdenes según Instancia'!AD32))</f>
        <v>2.065351418002466E-2</v>
      </c>
      <c r="Q32" s="28">
        <f>IF('Órdenes según Instancia'!AD32=0,"-",('Órdenes según Instancia'!Y32/'Órdenes según Instancia'!AD32))</f>
        <v>1.5413070283600493E-4</v>
      </c>
      <c r="R32" s="28">
        <f>IF('Órdenes según Instancia'!AE32=0,"-",('Órdenes según Instancia'!F32/'Órdenes según Instancia'!AE32))</f>
        <v>0.99246501614639393</v>
      </c>
      <c r="S32" s="28">
        <f>IF('Órdenes según Instancia'!AE32=0,"-",('Órdenes según Instancia'!K32/'Órdenes según Instancia'!AE32))</f>
        <v>2.8704700394689632E-3</v>
      </c>
      <c r="T32" s="28">
        <f>IF('Órdenes según Instancia'!AE32=0,"-",('Órdenes según Instancia'!P32/'Órdenes según Instancia'!AE32))</f>
        <v>3.2292787944025836E-3</v>
      </c>
      <c r="U32" s="28">
        <f>IF('Órdenes según Instancia'!AE32=0,"-",('Órdenes según Instancia'!U32/('Órdenes según Instancia'!AE32)))</f>
        <v>7.176175098672408E-4</v>
      </c>
      <c r="V32" s="28">
        <f>IF('Órdenes según Instancia'!AE32=0,"-",('Órdenes según Instancia'!Z32/'Órdenes según Instancia'!AE32))</f>
        <v>7.176175098672408E-4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s="59" customFormat="1" ht="58.5" customHeight="1" x14ac:dyDescent="0.2">
      <c r="C12" s="87" t="s">
        <v>225</v>
      </c>
      <c r="D12" s="87"/>
      <c r="E12" s="87" t="s">
        <v>148</v>
      </c>
      <c r="F12" s="87"/>
      <c r="G12" s="87" t="s">
        <v>149</v>
      </c>
      <c r="H12" s="87"/>
      <c r="I12" s="87" t="s">
        <v>226</v>
      </c>
      <c r="J12" s="87"/>
      <c r="K12" s="87" t="s">
        <v>227</v>
      </c>
      <c r="L12" s="87"/>
      <c r="M12" s="87" t="s">
        <v>150</v>
      </c>
      <c r="N12" s="87"/>
      <c r="O12" s="87" t="s">
        <v>151</v>
      </c>
      <c r="P12" s="87"/>
      <c r="Q12" s="87" t="s">
        <v>152</v>
      </c>
      <c r="R12" s="87"/>
      <c r="S12" s="87" t="s">
        <v>228</v>
      </c>
      <c r="T12" s="87"/>
      <c r="U12" s="87" t="s">
        <v>153</v>
      </c>
      <c r="V12" s="87"/>
      <c r="W12" s="87" t="s">
        <v>229</v>
      </c>
      <c r="X12" s="87"/>
      <c r="Y12" s="87" t="s">
        <v>230</v>
      </c>
      <c r="Z12" s="87"/>
      <c r="AA12" s="87" t="s">
        <v>231</v>
      </c>
      <c r="AB12" s="87"/>
      <c r="AC12" s="87" t="s">
        <v>232</v>
      </c>
      <c r="AD12" s="87"/>
      <c r="AE12" s="87" t="s">
        <v>233</v>
      </c>
      <c r="AF12" s="87"/>
      <c r="AG12" s="87" t="s">
        <v>154</v>
      </c>
      <c r="AH12" s="87"/>
      <c r="AI12" s="87" t="s">
        <v>155</v>
      </c>
      <c r="AJ12" s="87"/>
    </row>
    <row r="13" spans="2:36" ht="41.25" customHeight="1" thickBot="1" x14ac:dyDescent="0.25">
      <c r="B13" s="32"/>
      <c r="C13" s="34" t="s">
        <v>156</v>
      </c>
      <c r="D13" s="34" t="s">
        <v>157</v>
      </c>
      <c r="E13" s="34" t="s">
        <v>156</v>
      </c>
      <c r="F13" s="34" t="s">
        <v>157</v>
      </c>
      <c r="G13" s="34" t="s">
        <v>156</v>
      </c>
      <c r="H13" s="34" t="s">
        <v>157</v>
      </c>
      <c r="I13" s="34" t="s">
        <v>156</v>
      </c>
      <c r="J13" s="34" t="s">
        <v>157</v>
      </c>
      <c r="K13" s="34" t="s">
        <v>156</v>
      </c>
      <c r="L13" s="34" t="s">
        <v>157</v>
      </c>
      <c r="M13" s="34" t="s">
        <v>156</v>
      </c>
      <c r="N13" s="34" t="s">
        <v>157</v>
      </c>
      <c r="O13" s="34" t="s">
        <v>156</v>
      </c>
      <c r="P13" s="34" t="s">
        <v>157</v>
      </c>
      <c r="Q13" s="34" t="s">
        <v>156</v>
      </c>
      <c r="R13" s="34" t="s">
        <v>157</v>
      </c>
      <c r="S13" s="34" t="s">
        <v>156</v>
      </c>
      <c r="T13" s="34" t="s">
        <v>157</v>
      </c>
      <c r="U13" s="34" t="s">
        <v>156</v>
      </c>
      <c r="V13" s="34" t="s">
        <v>157</v>
      </c>
      <c r="W13" s="34" t="s">
        <v>156</v>
      </c>
      <c r="X13" s="34" t="s">
        <v>157</v>
      </c>
      <c r="Y13" s="34" t="s">
        <v>156</v>
      </c>
      <c r="Z13" s="34" t="s">
        <v>157</v>
      </c>
      <c r="AA13" s="34" t="s">
        <v>156</v>
      </c>
      <c r="AB13" s="34" t="s">
        <v>157</v>
      </c>
      <c r="AC13" s="34" t="s">
        <v>156</v>
      </c>
      <c r="AD13" s="34" t="s">
        <v>157</v>
      </c>
      <c r="AE13" s="34" t="s">
        <v>156</v>
      </c>
      <c r="AF13" s="34" t="s">
        <v>157</v>
      </c>
      <c r="AG13" s="34" t="s">
        <v>156</v>
      </c>
      <c r="AH13" s="34" t="s">
        <v>157</v>
      </c>
      <c r="AI13" s="34" t="s">
        <v>156</v>
      </c>
      <c r="AJ13" s="34" t="s">
        <v>157</v>
      </c>
    </row>
    <row r="14" spans="2:36" ht="20.100000000000001" customHeight="1" thickBot="1" x14ac:dyDescent="0.25">
      <c r="B14" s="3" t="s">
        <v>22</v>
      </c>
      <c r="C14" s="19">
        <v>74</v>
      </c>
      <c r="D14" s="19">
        <v>56</v>
      </c>
      <c r="E14" s="19">
        <v>112</v>
      </c>
      <c r="F14" s="19">
        <v>57</v>
      </c>
      <c r="G14" s="19">
        <v>772</v>
      </c>
      <c r="H14" s="19">
        <v>571</v>
      </c>
      <c r="I14" s="19">
        <v>792</v>
      </c>
      <c r="J14" s="19">
        <v>547</v>
      </c>
      <c r="K14" s="19">
        <v>168</v>
      </c>
      <c r="L14" s="19">
        <v>15</v>
      </c>
      <c r="M14" s="19">
        <v>267</v>
      </c>
      <c r="N14" s="19">
        <v>86</v>
      </c>
      <c r="O14" s="19">
        <v>73</v>
      </c>
      <c r="P14" s="19">
        <v>65</v>
      </c>
      <c r="Q14" s="19">
        <v>2258</v>
      </c>
      <c r="R14" s="19">
        <v>1397</v>
      </c>
      <c r="S14" s="19">
        <v>190</v>
      </c>
      <c r="T14" s="19">
        <v>43</v>
      </c>
      <c r="U14" s="19">
        <v>4</v>
      </c>
      <c r="V14" s="19">
        <v>0</v>
      </c>
      <c r="W14" s="19">
        <v>136</v>
      </c>
      <c r="X14" s="19">
        <v>25</v>
      </c>
      <c r="Y14" s="19">
        <v>24</v>
      </c>
      <c r="Z14" s="19">
        <v>8</v>
      </c>
      <c r="AA14" s="19">
        <v>79</v>
      </c>
      <c r="AB14" s="19">
        <v>34</v>
      </c>
      <c r="AC14" s="19">
        <v>262</v>
      </c>
      <c r="AD14" s="19">
        <v>56</v>
      </c>
      <c r="AE14" s="19">
        <v>14</v>
      </c>
      <c r="AF14" s="19">
        <v>4</v>
      </c>
      <c r="AG14" s="19">
        <v>87</v>
      </c>
      <c r="AH14" s="19">
        <v>3</v>
      </c>
      <c r="AI14" s="19">
        <v>796</v>
      </c>
      <c r="AJ14" s="19">
        <v>173</v>
      </c>
    </row>
    <row r="15" spans="2:36" ht="20.100000000000001" customHeight="1" thickBot="1" x14ac:dyDescent="0.25">
      <c r="B15" s="4" t="s">
        <v>23</v>
      </c>
      <c r="C15" s="20">
        <v>2</v>
      </c>
      <c r="D15" s="20">
        <v>8</v>
      </c>
      <c r="E15" s="20">
        <v>1</v>
      </c>
      <c r="F15" s="20">
        <v>1</v>
      </c>
      <c r="G15" s="20">
        <v>103</v>
      </c>
      <c r="H15" s="20">
        <v>78</v>
      </c>
      <c r="I15" s="20">
        <v>103</v>
      </c>
      <c r="J15" s="20">
        <v>78</v>
      </c>
      <c r="K15" s="20">
        <v>1</v>
      </c>
      <c r="L15" s="20">
        <v>0</v>
      </c>
      <c r="M15" s="20">
        <v>2</v>
      </c>
      <c r="N15" s="20">
        <v>3</v>
      </c>
      <c r="O15" s="20">
        <v>0</v>
      </c>
      <c r="P15" s="20">
        <v>27</v>
      </c>
      <c r="Q15" s="20">
        <v>212</v>
      </c>
      <c r="R15" s="20">
        <v>195</v>
      </c>
      <c r="S15" s="20">
        <v>25</v>
      </c>
      <c r="T15" s="20">
        <v>4</v>
      </c>
      <c r="U15" s="20">
        <v>0</v>
      </c>
      <c r="V15" s="20">
        <v>0</v>
      </c>
      <c r="W15" s="20">
        <v>26</v>
      </c>
      <c r="X15" s="20">
        <v>4</v>
      </c>
      <c r="Y15" s="20">
        <v>0</v>
      </c>
      <c r="Z15" s="20">
        <v>0</v>
      </c>
      <c r="AA15" s="20">
        <v>11</v>
      </c>
      <c r="AB15" s="20">
        <v>0</v>
      </c>
      <c r="AC15" s="20">
        <v>34</v>
      </c>
      <c r="AD15" s="20">
        <v>4</v>
      </c>
      <c r="AE15" s="20">
        <v>0</v>
      </c>
      <c r="AF15" s="20">
        <v>0</v>
      </c>
      <c r="AG15" s="20">
        <v>18</v>
      </c>
      <c r="AH15" s="20">
        <v>14</v>
      </c>
      <c r="AI15" s="20">
        <v>114</v>
      </c>
      <c r="AJ15" s="20">
        <v>26</v>
      </c>
    </row>
    <row r="16" spans="2:36" ht="20.100000000000001" customHeight="1" thickBot="1" x14ac:dyDescent="0.25">
      <c r="B16" s="4" t="s">
        <v>24</v>
      </c>
      <c r="C16" s="20">
        <v>5</v>
      </c>
      <c r="D16" s="20">
        <v>0</v>
      </c>
      <c r="E16" s="20">
        <v>3</v>
      </c>
      <c r="F16" s="20">
        <v>0</v>
      </c>
      <c r="G16" s="20">
        <v>131</v>
      </c>
      <c r="H16" s="20">
        <v>8</v>
      </c>
      <c r="I16" s="20">
        <v>131</v>
      </c>
      <c r="J16" s="20">
        <v>8</v>
      </c>
      <c r="K16" s="20">
        <v>1</v>
      </c>
      <c r="L16" s="20">
        <v>1</v>
      </c>
      <c r="M16" s="20">
        <v>6</v>
      </c>
      <c r="N16" s="20">
        <v>0</v>
      </c>
      <c r="O16" s="20">
        <v>4</v>
      </c>
      <c r="P16" s="20">
        <v>0</v>
      </c>
      <c r="Q16" s="20">
        <v>281</v>
      </c>
      <c r="R16" s="20">
        <v>17</v>
      </c>
      <c r="S16" s="20">
        <v>22</v>
      </c>
      <c r="T16" s="20">
        <v>0</v>
      </c>
      <c r="U16" s="20">
        <v>0</v>
      </c>
      <c r="V16" s="20">
        <v>0</v>
      </c>
      <c r="W16" s="20">
        <v>37</v>
      </c>
      <c r="X16" s="20">
        <v>0</v>
      </c>
      <c r="Y16" s="20">
        <v>2</v>
      </c>
      <c r="Z16" s="20">
        <v>0</v>
      </c>
      <c r="AA16" s="20">
        <v>7</v>
      </c>
      <c r="AB16" s="20">
        <v>0</v>
      </c>
      <c r="AC16" s="20">
        <v>42</v>
      </c>
      <c r="AD16" s="20">
        <v>0</v>
      </c>
      <c r="AE16" s="20">
        <v>0</v>
      </c>
      <c r="AF16" s="20">
        <v>0</v>
      </c>
      <c r="AG16" s="20">
        <v>4</v>
      </c>
      <c r="AH16" s="20">
        <v>0</v>
      </c>
      <c r="AI16" s="20">
        <v>114</v>
      </c>
      <c r="AJ16" s="20">
        <v>0</v>
      </c>
    </row>
    <row r="17" spans="2:36" ht="20.100000000000001" customHeight="1" thickBot="1" x14ac:dyDescent="0.25">
      <c r="B17" s="4" t="s">
        <v>25</v>
      </c>
      <c r="C17" s="20">
        <v>3</v>
      </c>
      <c r="D17" s="20">
        <v>10</v>
      </c>
      <c r="E17" s="20">
        <v>4</v>
      </c>
      <c r="F17" s="20">
        <v>1</v>
      </c>
      <c r="G17" s="20">
        <v>61</v>
      </c>
      <c r="H17" s="20">
        <v>54</v>
      </c>
      <c r="I17" s="20">
        <v>130</v>
      </c>
      <c r="J17" s="20">
        <v>50</v>
      </c>
      <c r="K17" s="20">
        <v>76</v>
      </c>
      <c r="L17" s="20">
        <v>8</v>
      </c>
      <c r="M17" s="20">
        <v>6</v>
      </c>
      <c r="N17" s="20">
        <v>44</v>
      </c>
      <c r="O17" s="20">
        <v>8</v>
      </c>
      <c r="P17" s="20">
        <v>54</v>
      </c>
      <c r="Q17" s="20">
        <v>288</v>
      </c>
      <c r="R17" s="20">
        <v>221</v>
      </c>
      <c r="S17" s="20">
        <v>20</v>
      </c>
      <c r="T17" s="20">
        <v>6</v>
      </c>
      <c r="U17" s="20">
        <v>0</v>
      </c>
      <c r="V17" s="20">
        <v>0</v>
      </c>
      <c r="W17" s="20">
        <v>8</v>
      </c>
      <c r="X17" s="20">
        <v>0</v>
      </c>
      <c r="Y17" s="20">
        <v>0</v>
      </c>
      <c r="Z17" s="20">
        <v>0</v>
      </c>
      <c r="AA17" s="20">
        <v>4</v>
      </c>
      <c r="AB17" s="20">
        <v>0</v>
      </c>
      <c r="AC17" s="20">
        <v>21</v>
      </c>
      <c r="AD17" s="20">
        <v>2</v>
      </c>
      <c r="AE17" s="20">
        <v>0</v>
      </c>
      <c r="AF17" s="20">
        <v>1</v>
      </c>
      <c r="AG17" s="20">
        <v>20</v>
      </c>
      <c r="AH17" s="20">
        <v>14</v>
      </c>
      <c r="AI17" s="20">
        <v>73</v>
      </c>
      <c r="AJ17" s="20">
        <v>23</v>
      </c>
    </row>
    <row r="18" spans="2:36" ht="20.100000000000001" customHeight="1" thickBot="1" x14ac:dyDescent="0.25">
      <c r="B18" s="4" t="s">
        <v>26</v>
      </c>
      <c r="C18" s="20">
        <v>5</v>
      </c>
      <c r="D18" s="20">
        <v>8</v>
      </c>
      <c r="E18" s="20">
        <v>8</v>
      </c>
      <c r="F18" s="20">
        <v>12</v>
      </c>
      <c r="G18" s="20">
        <v>254</v>
      </c>
      <c r="H18" s="20">
        <v>72</v>
      </c>
      <c r="I18" s="20">
        <v>254</v>
      </c>
      <c r="J18" s="20">
        <v>73</v>
      </c>
      <c r="K18" s="20">
        <v>53</v>
      </c>
      <c r="L18" s="20">
        <v>0</v>
      </c>
      <c r="M18" s="20">
        <v>59</v>
      </c>
      <c r="N18" s="20">
        <v>11</v>
      </c>
      <c r="O18" s="20">
        <v>53</v>
      </c>
      <c r="P18" s="20">
        <v>1</v>
      </c>
      <c r="Q18" s="20">
        <v>686</v>
      </c>
      <c r="R18" s="20">
        <v>177</v>
      </c>
      <c r="S18" s="20">
        <v>71</v>
      </c>
      <c r="T18" s="20">
        <v>0</v>
      </c>
      <c r="U18" s="20">
        <v>0</v>
      </c>
      <c r="V18" s="20">
        <v>0</v>
      </c>
      <c r="W18" s="20">
        <v>43</v>
      </c>
      <c r="X18" s="20">
        <v>0</v>
      </c>
      <c r="Y18" s="20">
        <v>7</v>
      </c>
      <c r="Z18" s="20">
        <v>0</v>
      </c>
      <c r="AA18" s="20">
        <v>68</v>
      </c>
      <c r="AB18" s="20">
        <v>0</v>
      </c>
      <c r="AC18" s="20">
        <v>92</v>
      </c>
      <c r="AD18" s="20">
        <v>1</v>
      </c>
      <c r="AE18" s="20">
        <v>0</v>
      </c>
      <c r="AF18" s="20">
        <v>0</v>
      </c>
      <c r="AG18" s="20">
        <v>8</v>
      </c>
      <c r="AH18" s="20">
        <v>0</v>
      </c>
      <c r="AI18" s="20">
        <v>289</v>
      </c>
      <c r="AJ18" s="20">
        <v>1</v>
      </c>
    </row>
    <row r="19" spans="2:36" ht="20.100000000000001" customHeight="1" thickBot="1" x14ac:dyDescent="0.25">
      <c r="B19" s="4" t="s">
        <v>27</v>
      </c>
      <c r="C19" s="20">
        <v>0</v>
      </c>
      <c r="D19" s="20">
        <v>4</v>
      </c>
      <c r="E19" s="20">
        <v>14</v>
      </c>
      <c r="F19" s="20">
        <v>0</v>
      </c>
      <c r="G19" s="20">
        <v>57</v>
      </c>
      <c r="H19" s="20">
        <v>4</v>
      </c>
      <c r="I19" s="20">
        <v>38</v>
      </c>
      <c r="J19" s="20">
        <v>3</v>
      </c>
      <c r="K19" s="20">
        <v>26</v>
      </c>
      <c r="L19" s="20">
        <v>3</v>
      </c>
      <c r="M19" s="20">
        <v>26</v>
      </c>
      <c r="N19" s="20">
        <v>2</v>
      </c>
      <c r="O19" s="20">
        <v>1</v>
      </c>
      <c r="P19" s="20">
        <v>1</v>
      </c>
      <c r="Q19" s="20">
        <v>162</v>
      </c>
      <c r="R19" s="20">
        <v>17</v>
      </c>
      <c r="S19" s="20">
        <v>6</v>
      </c>
      <c r="T19" s="20">
        <v>0</v>
      </c>
      <c r="U19" s="20">
        <v>0</v>
      </c>
      <c r="V19" s="20">
        <v>0</v>
      </c>
      <c r="W19" s="20">
        <v>4</v>
      </c>
      <c r="X19" s="20">
        <v>0</v>
      </c>
      <c r="Y19" s="20">
        <v>0</v>
      </c>
      <c r="Z19" s="20">
        <v>0</v>
      </c>
      <c r="AA19" s="20">
        <v>4</v>
      </c>
      <c r="AB19" s="20">
        <v>0</v>
      </c>
      <c r="AC19" s="20">
        <v>6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20</v>
      </c>
      <c r="AJ19" s="20">
        <v>0</v>
      </c>
    </row>
    <row r="20" spans="2:36" ht="20.100000000000001" customHeight="1" thickBot="1" x14ac:dyDescent="0.25">
      <c r="B20" s="4" t="s">
        <v>28</v>
      </c>
      <c r="C20" s="20">
        <v>10</v>
      </c>
      <c r="D20" s="20">
        <v>7</v>
      </c>
      <c r="E20" s="20">
        <v>19</v>
      </c>
      <c r="F20" s="20">
        <v>3</v>
      </c>
      <c r="G20" s="20">
        <v>209</v>
      </c>
      <c r="H20" s="20">
        <v>49</v>
      </c>
      <c r="I20" s="20">
        <v>200</v>
      </c>
      <c r="J20" s="20">
        <v>48</v>
      </c>
      <c r="K20" s="20">
        <v>10</v>
      </c>
      <c r="L20" s="20">
        <v>6</v>
      </c>
      <c r="M20" s="20">
        <v>22</v>
      </c>
      <c r="N20" s="20">
        <v>0</v>
      </c>
      <c r="O20" s="20">
        <v>11</v>
      </c>
      <c r="P20" s="20">
        <v>8</v>
      </c>
      <c r="Q20" s="20">
        <v>481</v>
      </c>
      <c r="R20" s="20">
        <v>121</v>
      </c>
      <c r="S20" s="20">
        <v>33</v>
      </c>
      <c r="T20" s="20">
        <v>1</v>
      </c>
      <c r="U20" s="20">
        <v>0</v>
      </c>
      <c r="V20" s="20">
        <v>0</v>
      </c>
      <c r="W20" s="20">
        <v>24</v>
      </c>
      <c r="X20" s="20">
        <v>2</v>
      </c>
      <c r="Y20" s="20">
        <v>0</v>
      </c>
      <c r="Z20" s="20">
        <v>0</v>
      </c>
      <c r="AA20" s="20">
        <v>9</v>
      </c>
      <c r="AB20" s="20">
        <v>0</v>
      </c>
      <c r="AC20" s="20">
        <v>40</v>
      </c>
      <c r="AD20" s="20">
        <v>0</v>
      </c>
      <c r="AE20" s="20">
        <v>0</v>
      </c>
      <c r="AF20" s="20">
        <v>0</v>
      </c>
      <c r="AG20" s="20">
        <v>10</v>
      </c>
      <c r="AH20" s="20">
        <v>1</v>
      </c>
      <c r="AI20" s="20">
        <v>116</v>
      </c>
      <c r="AJ20" s="20">
        <v>4</v>
      </c>
    </row>
    <row r="21" spans="2:36" ht="20.100000000000001" customHeight="1" thickBot="1" x14ac:dyDescent="0.25">
      <c r="B21" s="4" t="s">
        <v>29</v>
      </c>
      <c r="C21" s="20">
        <v>7</v>
      </c>
      <c r="D21" s="20">
        <v>2</v>
      </c>
      <c r="E21" s="20">
        <v>63</v>
      </c>
      <c r="F21" s="20">
        <v>0</v>
      </c>
      <c r="G21" s="20">
        <v>254</v>
      </c>
      <c r="H21" s="20">
        <v>31</v>
      </c>
      <c r="I21" s="20">
        <v>254</v>
      </c>
      <c r="J21" s="20">
        <v>28</v>
      </c>
      <c r="K21" s="20">
        <v>10</v>
      </c>
      <c r="L21" s="20">
        <v>0</v>
      </c>
      <c r="M21" s="20">
        <v>128</v>
      </c>
      <c r="N21" s="20">
        <v>19</v>
      </c>
      <c r="O21" s="20">
        <v>11</v>
      </c>
      <c r="P21" s="20">
        <v>3</v>
      </c>
      <c r="Q21" s="20">
        <v>727</v>
      </c>
      <c r="R21" s="20">
        <v>83</v>
      </c>
      <c r="S21" s="20">
        <v>83</v>
      </c>
      <c r="T21" s="20">
        <v>4</v>
      </c>
      <c r="U21" s="20">
        <v>0</v>
      </c>
      <c r="V21" s="20">
        <v>3</v>
      </c>
      <c r="W21" s="20">
        <v>44</v>
      </c>
      <c r="X21" s="20">
        <v>3</v>
      </c>
      <c r="Y21" s="20">
        <v>5</v>
      </c>
      <c r="Z21" s="20">
        <v>3</v>
      </c>
      <c r="AA21" s="20">
        <v>19</v>
      </c>
      <c r="AB21" s="20">
        <v>3</v>
      </c>
      <c r="AC21" s="20">
        <v>88</v>
      </c>
      <c r="AD21" s="20">
        <v>3</v>
      </c>
      <c r="AE21" s="20">
        <v>3</v>
      </c>
      <c r="AF21" s="20">
        <v>0</v>
      </c>
      <c r="AG21" s="20">
        <v>12</v>
      </c>
      <c r="AH21" s="20">
        <v>1</v>
      </c>
      <c r="AI21" s="20">
        <v>254</v>
      </c>
      <c r="AJ21" s="20">
        <v>20</v>
      </c>
    </row>
    <row r="22" spans="2:36" ht="20.100000000000001" customHeight="1" thickBot="1" x14ac:dyDescent="0.25">
      <c r="B22" s="4" t="s">
        <v>30</v>
      </c>
      <c r="C22" s="20">
        <v>7</v>
      </c>
      <c r="D22" s="20">
        <v>3</v>
      </c>
      <c r="E22" s="20">
        <v>1</v>
      </c>
      <c r="F22" s="20">
        <v>0</v>
      </c>
      <c r="G22" s="20">
        <v>475</v>
      </c>
      <c r="H22" s="20">
        <v>39</v>
      </c>
      <c r="I22" s="20">
        <v>478</v>
      </c>
      <c r="J22" s="20">
        <v>32</v>
      </c>
      <c r="K22" s="20">
        <v>28</v>
      </c>
      <c r="L22" s="20">
        <v>0</v>
      </c>
      <c r="M22" s="20">
        <v>56</v>
      </c>
      <c r="N22" s="20">
        <v>12</v>
      </c>
      <c r="O22" s="20">
        <v>23</v>
      </c>
      <c r="P22" s="20">
        <v>0</v>
      </c>
      <c r="Q22" s="20">
        <v>1068</v>
      </c>
      <c r="R22" s="20">
        <v>86</v>
      </c>
      <c r="S22" s="20">
        <v>118</v>
      </c>
      <c r="T22" s="20">
        <v>4</v>
      </c>
      <c r="U22" s="20">
        <v>0</v>
      </c>
      <c r="V22" s="20">
        <v>5</v>
      </c>
      <c r="W22" s="20">
        <v>80</v>
      </c>
      <c r="X22" s="20">
        <v>6</v>
      </c>
      <c r="Y22" s="20">
        <v>2</v>
      </c>
      <c r="Z22" s="20">
        <v>0</v>
      </c>
      <c r="AA22" s="20">
        <v>73</v>
      </c>
      <c r="AB22" s="20">
        <v>5</v>
      </c>
      <c r="AC22" s="20">
        <v>128</v>
      </c>
      <c r="AD22" s="20">
        <v>8</v>
      </c>
      <c r="AE22" s="20">
        <v>1</v>
      </c>
      <c r="AF22" s="20">
        <v>0</v>
      </c>
      <c r="AG22" s="20">
        <v>40</v>
      </c>
      <c r="AH22" s="20">
        <v>0</v>
      </c>
      <c r="AI22" s="20">
        <v>442</v>
      </c>
      <c r="AJ22" s="20">
        <v>28</v>
      </c>
    </row>
    <row r="23" spans="2:36" ht="20.100000000000001" customHeight="1" thickBot="1" x14ac:dyDescent="0.25">
      <c r="B23" s="4" t="s">
        <v>31</v>
      </c>
      <c r="C23" s="20">
        <v>25</v>
      </c>
      <c r="D23" s="20">
        <v>13</v>
      </c>
      <c r="E23" s="20">
        <v>61</v>
      </c>
      <c r="F23" s="20">
        <v>111</v>
      </c>
      <c r="G23" s="20">
        <v>596</v>
      </c>
      <c r="H23" s="20">
        <v>309</v>
      </c>
      <c r="I23" s="20">
        <v>582</v>
      </c>
      <c r="J23" s="20">
        <v>266</v>
      </c>
      <c r="K23" s="20">
        <v>18</v>
      </c>
      <c r="L23" s="20">
        <v>3</v>
      </c>
      <c r="M23" s="20">
        <v>74</v>
      </c>
      <c r="N23" s="20">
        <v>87</v>
      </c>
      <c r="O23" s="20">
        <v>17</v>
      </c>
      <c r="P23" s="20">
        <v>25</v>
      </c>
      <c r="Q23" s="20">
        <v>1373</v>
      </c>
      <c r="R23" s="20">
        <v>814</v>
      </c>
      <c r="S23" s="20">
        <v>123</v>
      </c>
      <c r="T23" s="20">
        <v>2</v>
      </c>
      <c r="U23" s="20">
        <v>0</v>
      </c>
      <c r="V23" s="20">
        <v>0</v>
      </c>
      <c r="W23" s="20">
        <v>115</v>
      </c>
      <c r="X23" s="20">
        <v>4</v>
      </c>
      <c r="Y23" s="20">
        <v>23</v>
      </c>
      <c r="Z23" s="20">
        <v>0</v>
      </c>
      <c r="AA23" s="20">
        <v>60</v>
      </c>
      <c r="AB23" s="20">
        <v>2</v>
      </c>
      <c r="AC23" s="20">
        <v>177</v>
      </c>
      <c r="AD23" s="20">
        <v>2</v>
      </c>
      <c r="AE23" s="20">
        <v>7</v>
      </c>
      <c r="AF23" s="20">
        <v>0</v>
      </c>
      <c r="AG23" s="20">
        <v>49</v>
      </c>
      <c r="AH23" s="20">
        <v>2</v>
      </c>
      <c r="AI23" s="20">
        <v>554</v>
      </c>
      <c r="AJ23" s="20">
        <v>12</v>
      </c>
    </row>
    <row r="24" spans="2:36" ht="20.100000000000001" customHeight="1" thickBot="1" x14ac:dyDescent="0.25">
      <c r="B24" s="4" t="s">
        <v>32</v>
      </c>
      <c r="C24" s="20">
        <v>6</v>
      </c>
      <c r="D24" s="20">
        <v>2</v>
      </c>
      <c r="E24" s="20">
        <v>7</v>
      </c>
      <c r="F24" s="20">
        <v>0</v>
      </c>
      <c r="G24" s="20">
        <v>125</v>
      </c>
      <c r="H24" s="20">
        <v>8</v>
      </c>
      <c r="I24" s="20">
        <v>127</v>
      </c>
      <c r="J24" s="20">
        <v>8</v>
      </c>
      <c r="K24" s="20">
        <v>2</v>
      </c>
      <c r="L24" s="20">
        <v>0</v>
      </c>
      <c r="M24" s="20">
        <v>39</v>
      </c>
      <c r="N24" s="20">
        <v>3</v>
      </c>
      <c r="O24" s="20">
        <v>13</v>
      </c>
      <c r="P24" s="20">
        <v>4</v>
      </c>
      <c r="Q24" s="20">
        <v>319</v>
      </c>
      <c r="R24" s="20">
        <v>25</v>
      </c>
      <c r="S24" s="20">
        <v>40</v>
      </c>
      <c r="T24" s="20">
        <v>0</v>
      </c>
      <c r="U24" s="20">
        <v>0</v>
      </c>
      <c r="V24" s="20">
        <v>0</v>
      </c>
      <c r="W24" s="20">
        <v>34</v>
      </c>
      <c r="X24" s="20">
        <v>0</v>
      </c>
      <c r="Y24" s="20">
        <v>3</v>
      </c>
      <c r="Z24" s="20">
        <v>0</v>
      </c>
      <c r="AA24" s="20">
        <v>24</v>
      </c>
      <c r="AB24" s="20">
        <v>0</v>
      </c>
      <c r="AC24" s="20">
        <v>37</v>
      </c>
      <c r="AD24" s="20">
        <v>0</v>
      </c>
      <c r="AE24" s="20">
        <v>0</v>
      </c>
      <c r="AF24" s="20">
        <v>0</v>
      </c>
      <c r="AG24" s="20">
        <v>10</v>
      </c>
      <c r="AH24" s="20">
        <v>0</v>
      </c>
      <c r="AI24" s="20">
        <v>148</v>
      </c>
      <c r="AJ24" s="20">
        <v>0</v>
      </c>
    </row>
    <row r="25" spans="2:36" ht="20.100000000000001" customHeight="1" thickBot="1" x14ac:dyDescent="0.25">
      <c r="B25" s="4" t="s">
        <v>33</v>
      </c>
      <c r="C25" s="20">
        <v>17</v>
      </c>
      <c r="D25" s="20">
        <v>1</v>
      </c>
      <c r="E25" s="20">
        <v>6</v>
      </c>
      <c r="F25" s="20">
        <v>3</v>
      </c>
      <c r="G25" s="20">
        <v>284</v>
      </c>
      <c r="H25" s="20">
        <v>25</v>
      </c>
      <c r="I25" s="20">
        <v>275</v>
      </c>
      <c r="J25" s="20">
        <v>26</v>
      </c>
      <c r="K25" s="20">
        <v>11</v>
      </c>
      <c r="L25" s="20">
        <v>1</v>
      </c>
      <c r="M25" s="20">
        <v>58</v>
      </c>
      <c r="N25" s="20">
        <v>0</v>
      </c>
      <c r="O25" s="20">
        <v>17</v>
      </c>
      <c r="P25" s="20">
        <v>5</v>
      </c>
      <c r="Q25" s="20">
        <v>668</v>
      </c>
      <c r="R25" s="20">
        <v>61</v>
      </c>
      <c r="S25" s="20">
        <v>46</v>
      </c>
      <c r="T25" s="20">
        <v>0</v>
      </c>
      <c r="U25" s="20">
        <v>0</v>
      </c>
      <c r="V25" s="20">
        <v>0</v>
      </c>
      <c r="W25" s="20">
        <v>47</v>
      </c>
      <c r="X25" s="20">
        <v>3</v>
      </c>
      <c r="Y25" s="20">
        <v>5</v>
      </c>
      <c r="Z25" s="20">
        <v>1</v>
      </c>
      <c r="AA25" s="20">
        <v>7</v>
      </c>
      <c r="AB25" s="20">
        <v>0</v>
      </c>
      <c r="AC25" s="20">
        <v>69</v>
      </c>
      <c r="AD25" s="20">
        <v>3</v>
      </c>
      <c r="AE25" s="20">
        <v>0</v>
      </c>
      <c r="AF25" s="20">
        <v>0</v>
      </c>
      <c r="AG25" s="20">
        <v>7</v>
      </c>
      <c r="AH25" s="20">
        <v>0</v>
      </c>
      <c r="AI25" s="20">
        <v>181</v>
      </c>
      <c r="AJ25" s="20">
        <v>7</v>
      </c>
    </row>
    <row r="26" spans="2:36" ht="20.100000000000001" customHeight="1" thickBot="1" x14ac:dyDescent="0.25">
      <c r="B26" s="4" t="s">
        <v>34</v>
      </c>
      <c r="C26" s="20">
        <v>3</v>
      </c>
      <c r="D26" s="20">
        <v>4</v>
      </c>
      <c r="E26" s="20">
        <v>118</v>
      </c>
      <c r="F26" s="20">
        <v>2</v>
      </c>
      <c r="G26" s="20">
        <v>471</v>
      </c>
      <c r="H26" s="20">
        <v>67</v>
      </c>
      <c r="I26" s="20">
        <v>471</v>
      </c>
      <c r="J26" s="20">
        <v>67</v>
      </c>
      <c r="K26" s="20">
        <v>3</v>
      </c>
      <c r="L26" s="20">
        <v>4</v>
      </c>
      <c r="M26" s="20">
        <v>48</v>
      </c>
      <c r="N26" s="20">
        <v>0</v>
      </c>
      <c r="O26" s="20">
        <v>67</v>
      </c>
      <c r="P26" s="20">
        <v>6</v>
      </c>
      <c r="Q26" s="20">
        <v>1181</v>
      </c>
      <c r="R26" s="20">
        <v>150</v>
      </c>
      <c r="S26" s="20">
        <v>135</v>
      </c>
      <c r="T26" s="20">
        <v>5</v>
      </c>
      <c r="U26" s="20">
        <v>2</v>
      </c>
      <c r="V26" s="20">
        <v>0</v>
      </c>
      <c r="W26" s="20">
        <v>86</v>
      </c>
      <c r="X26" s="20">
        <v>5</v>
      </c>
      <c r="Y26" s="20">
        <v>5</v>
      </c>
      <c r="Z26" s="20">
        <v>0</v>
      </c>
      <c r="AA26" s="20">
        <v>51</v>
      </c>
      <c r="AB26" s="20">
        <v>0</v>
      </c>
      <c r="AC26" s="20">
        <v>123</v>
      </c>
      <c r="AD26" s="20">
        <v>5</v>
      </c>
      <c r="AE26" s="20">
        <v>5</v>
      </c>
      <c r="AF26" s="20">
        <v>0</v>
      </c>
      <c r="AG26" s="20">
        <v>30</v>
      </c>
      <c r="AH26" s="20">
        <v>0</v>
      </c>
      <c r="AI26" s="20">
        <v>437</v>
      </c>
      <c r="AJ26" s="20">
        <v>15</v>
      </c>
    </row>
    <row r="27" spans="2:36" ht="20.100000000000001" customHeight="1" thickBot="1" x14ac:dyDescent="0.25">
      <c r="B27" s="4" t="s">
        <v>35</v>
      </c>
      <c r="C27" s="20">
        <v>3</v>
      </c>
      <c r="D27" s="20">
        <v>24</v>
      </c>
      <c r="E27" s="20">
        <v>71</v>
      </c>
      <c r="F27" s="20">
        <v>47</v>
      </c>
      <c r="G27" s="20">
        <v>126</v>
      </c>
      <c r="H27" s="20">
        <v>111</v>
      </c>
      <c r="I27" s="20">
        <v>102</v>
      </c>
      <c r="J27" s="20">
        <v>82</v>
      </c>
      <c r="K27" s="20">
        <v>8</v>
      </c>
      <c r="L27" s="20">
        <v>0</v>
      </c>
      <c r="M27" s="20">
        <v>54</v>
      </c>
      <c r="N27" s="20">
        <v>73</v>
      </c>
      <c r="O27" s="20">
        <v>17</v>
      </c>
      <c r="P27" s="20">
        <v>0</v>
      </c>
      <c r="Q27" s="20">
        <v>381</v>
      </c>
      <c r="R27" s="20">
        <v>337</v>
      </c>
      <c r="S27" s="20">
        <v>38</v>
      </c>
      <c r="T27" s="20">
        <v>13</v>
      </c>
      <c r="U27" s="20">
        <v>0</v>
      </c>
      <c r="V27" s="20">
        <v>0</v>
      </c>
      <c r="W27" s="20">
        <v>52</v>
      </c>
      <c r="X27" s="20">
        <v>17</v>
      </c>
      <c r="Y27" s="20">
        <v>0</v>
      </c>
      <c r="Z27" s="20">
        <v>1</v>
      </c>
      <c r="AA27" s="20">
        <v>14</v>
      </c>
      <c r="AB27" s="20">
        <v>12</v>
      </c>
      <c r="AC27" s="20">
        <v>53</v>
      </c>
      <c r="AD27" s="20">
        <v>15</v>
      </c>
      <c r="AE27" s="20">
        <v>0</v>
      </c>
      <c r="AF27" s="20">
        <v>0</v>
      </c>
      <c r="AG27" s="20">
        <v>27</v>
      </c>
      <c r="AH27" s="20">
        <v>7</v>
      </c>
      <c r="AI27" s="20">
        <v>184</v>
      </c>
      <c r="AJ27" s="20">
        <v>65</v>
      </c>
    </row>
    <row r="28" spans="2:36" ht="20.100000000000001" customHeight="1" thickBot="1" x14ac:dyDescent="0.25">
      <c r="B28" s="4" t="s">
        <v>36</v>
      </c>
      <c r="C28" s="20">
        <v>0</v>
      </c>
      <c r="D28" s="20">
        <v>3</v>
      </c>
      <c r="E28" s="20">
        <v>9</v>
      </c>
      <c r="F28" s="20">
        <v>0</v>
      </c>
      <c r="G28" s="20">
        <v>57</v>
      </c>
      <c r="H28" s="20">
        <v>6</v>
      </c>
      <c r="I28" s="20">
        <v>57</v>
      </c>
      <c r="J28" s="20">
        <v>6</v>
      </c>
      <c r="K28" s="20">
        <v>0</v>
      </c>
      <c r="L28" s="20">
        <v>0</v>
      </c>
      <c r="M28" s="20">
        <v>4</v>
      </c>
      <c r="N28" s="20">
        <v>0</v>
      </c>
      <c r="O28" s="20">
        <v>0</v>
      </c>
      <c r="P28" s="20">
        <v>1</v>
      </c>
      <c r="Q28" s="20">
        <v>127</v>
      </c>
      <c r="R28" s="20">
        <v>16</v>
      </c>
      <c r="S28" s="20">
        <v>7</v>
      </c>
      <c r="T28" s="20">
        <v>1</v>
      </c>
      <c r="U28" s="20">
        <v>0</v>
      </c>
      <c r="V28" s="20">
        <v>0</v>
      </c>
      <c r="W28" s="20">
        <v>4</v>
      </c>
      <c r="X28" s="20">
        <v>0</v>
      </c>
      <c r="Y28" s="20">
        <v>0</v>
      </c>
      <c r="Z28" s="20">
        <v>0</v>
      </c>
      <c r="AA28" s="20">
        <v>5</v>
      </c>
      <c r="AB28" s="20">
        <v>0</v>
      </c>
      <c r="AC28" s="20">
        <v>10</v>
      </c>
      <c r="AD28" s="20">
        <v>1</v>
      </c>
      <c r="AE28" s="20">
        <v>0</v>
      </c>
      <c r="AF28" s="20">
        <v>0</v>
      </c>
      <c r="AG28" s="20">
        <v>6</v>
      </c>
      <c r="AH28" s="20">
        <v>0</v>
      </c>
      <c r="AI28" s="20">
        <v>32</v>
      </c>
      <c r="AJ28" s="20">
        <v>2</v>
      </c>
    </row>
    <row r="29" spans="2:36" ht="20.100000000000001" customHeight="1" thickBot="1" x14ac:dyDescent="0.25">
      <c r="B29" s="5" t="s">
        <v>37</v>
      </c>
      <c r="C29" s="20">
        <v>0</v>
      </c>
      <c r="D29" s="20">
        <v>1</v>
      </c>
      <c r="E29" s="20">
        <v>5</v>
      </c>
      <c r="F29" s="20">
        <v>0</v>
      </c>
      <c r="G29" s="20">
        <v>153</v>
      </c>
      <c r="H29" s="20">
        <v>3</v>
      </c>
      <c r="I29" s="20">
        <v>137</v>
      </c>
      <c r="J29" s="20">
        <v>3</v>
      </c>
      <c r="K29" s="20">
        <v>6</v>
      </c>
      <c r="L29" s="20">
        <v>0</v>
      </c>
      <c r="M29" s="20">
        <v>21</v>
      </c>
      <c r="N29" s="20">
        <v>0</v>
      </c>
      <c r="O29" s="20">
        <v>2</v>
      </c>
      <c r="P29" s="20">
        <v>1</v>
      </c>
      <c r="Q29" s="20">
        <v>324</v>
      </c>
      <c r="R29" s="20">
        <v>8</v>
      </c>
      <c r="S29" s="20">
        <v>16</v>
      </c>
      <c r="T29" s="20">
        <v>0</v>
      </c>
      <c r="U29" s="20">
        <v>0</v>
      </c>
      <c r="V29" s="20">
        <v>0</v>
      </c>
      <c r="W29" s="20">
        <v>23</v>
      </c>
      <c r="X29" s="20">
        <v>0</v>
      </c>
      <c r="Y29" s="20">
        <v>9</v>
      </c>
      <c r="Z29" s="20">
        <v>0</v>
      </c>
      <c r="AA29" s="20">
        <v>25</v>
      </c>
      <c r="AB29" s="20">
        <v>0</v>
      </c>
      <c r="AC29" s="20">
        <v>31</v>
      </c>
      <c r="AD29" s="20">
        <v>0</v>
      </c>
      <c r="AE29" s="20">
        <v>0</v>
      </c>
      <c r="AF29" s="20">
        <v>0</v>
      </c>
      <c r="AG29" s="20">
        <v>7</v>
      </c>
      <c r="AH29" s="20">
        <v>0</v>
      </c>
      <c r="AI29" s="20">
        <v>111</v>
      </c>
      <c r="AJ29" s="20">
        <v>0</v>
      </c>
    </row>
    <row r="30" spans="2:36" ht="20.100000000000001" customHeight="1" thickBot="1" x14ac:dyDescent="0.25">
      <c r="B30" s="6" t="s">
        <v>38</v>
      </c>
      <c r="C30" s="21">
        <v>0</v>
      </c>
      <c r="D30" s="21">
        <v>0</v>
      </c>
      <c r="E30" s="21">
        <v>5</v>
      </c>
      <c r="F30" s="21">
        <v>0</v>
      </c>
      <c r="G30" s="21">
        <v>54</v>
      </c>
      <c r="H30" s="21">
        <v>4</v>
      </c>
      <c r="I30" s="21">
        <v>52</v>
      </c>
      <c r="J30" s="21">
        <v>2</v>
      </c>
      <c r="K30" s="21">
        <v>0</v>
      </c>
      <c r="L30" s="21">
        <v>0</v>
      </c>
      <c r="M30" s="21">
        <v>0</v>
      </c>
      <c r="N30" s="21">
        <v>39</v>
      </c>
      <c r="O30" s="21">
        <v>0</v>
      </c>
      <c r="P30" s="21">
        <v>0</v>
      </c>
      <c r="Q30" s="21">
        <v>111</v>
      </c>
      <c r="R30" s="21">
        <v>45</v>
      </c>
      <c r="S30" s="21">
        <v>12</v>
      </c>
      <c r="T30" s="21">
        <v>0</v>
      </c>
      <c r="U30" s="21">
        <v>0</v>
      </c>
      <c r="V30" s="21">
        <v>0</v>
      </c>
      <c r="W30" s="21">
        <v>1</v>
      </c>
      <c r="X30" s="21">
        <v>0</v>
      </c>
      <c r="Y30" s="21">
        <v>2</v>
      </c>
      <c r="Z30" s="21">
        <v>0</v>
      </c>
      <c r="AA30" s="21">
        <v>0</v>
      </c>
      <c r="AB30" s="21">
        <v>0</v>
      </c>
      <c r="AC30" s="21">
        <v>12</v>
      </c>
      <c r="AD30" s="21">
        <v>0</v>
      </c>
      <c r="AE30" s="21">
        <v>0</v>
      </c>
      <c r="AF30" s="21">
        <v>0</v>
      </c>
      <c r="AG30" s="21">
        <v>6</v>
      </c>
      <c r="AH30" s="21">
        <v>0</v>
      </c>
      <c r="AI30" s="21">
        <v>33</v>
      </c>
      <c r="AJ30" s="21">
        <v>0</v>
      </c>
    </row>
    <row r="31" spans="2:36" ht="20.100000000000001" customHeight="1" thickBot="1" x14ac:dyDescent="0.25">
      <c r="B31" s="7" t="s">
        <v>39</v>
      </c>
      <c r="C31" s="9">
        <f>SUM(C14:C30)</f>
        <v>167</v>
      </c>
      <c r="D31" s="9">
        <f t="shared" ref="D31:AJ31" si="0">SUM(D14:D30)</f>
        <v>146</v>
      </c>
      <c r="E31" s="9">
        <f t="shared" si="0"/>
        <v>507</v>
      </c>
      <c r="F31" s="9">
        <f t="shared" si="0"/>
        <v>237</v>
      </c>
      <c r="G31" s="9">
        <f t="shared" si="0"/>
        <v>4182</v>
      </c>
      <c r="H31" s="9">
        <f t="shared" si="0"/>
        <v>1439</v>
      </c>
      <c r="I31" s="9">
        <f t="shared" si="0"/>
        <v>4183</v>
      </c>
      <c r="J31" s="9">
        <f t="shared" si="0"/>
        <v>1327</v>
      </c>
      <c r="K31" s="9">
        <f t="shared" si="0"/>
        <v>421</v>
      </c>
      <c r="L31" s="9">
        <f t="shared" si="0"/>
        <v>41</v>
      </c>
      <c r="M31" s="9">
        <f t="shared" si="0"/>
        <v>870</v>
      </c>
      <c r="N31" s="9">
        <f t="shared" si="0"/>
        <v>379</v>
      </c>
      <c r="O31" s="9">
        <f t="shared" si="0"/>
        <v>317</v>
      </c>
      <c r="P31" s="9">
        <f t="shared" si="0"/>
        <v>201</v>
      </c>
      <c r="Q31" s="9">
        <f t="shared" si="0"/>
        <v>10647</v>
      </c>
      <c r="R31" s="9">
        <f t="shared" si="0"/>
        <v>3770</v>
      </c>
      <c r="S31" s="9">
        <f t="shared" si="0"/>
        <v>985</v>
      </c>
      <c r="T31" s="9">
        <f t="shared" si="0"/>
        <v>83</v>
      </c>
      <c r="U31" s="9">
        <f t="shared" si="0"/>
        <v>6</v>
      </c>
      <c r="V31" s="9">
        <f t="shared" si="0"/>
        <v>8</v>
      </c>
      <c r="W31" s="9">
        <f t="shared" si="0"/>
        <v>764</v>
      </c>
      <c r="X31" s="9">
        <f t="shared" si="0"/>
        <v>69</v>
      </c>
      <c r="Y31" s="9">
        <f t="shared" si="0"/>
        <v>87</v>
      </c>
      <c r="Z31" s="9">
        <f t="shared" si="0"/>
        <v>13</v>
      </c>
      <c r="AA31" s="9">
        <f t="shared" si="0"/>
        <v>460</v>
      </c>
      <c r="AB31" s="9">
        <f t="shared" si="0"/>
        <v>56</v>
      </c>
      <c r="AC31" s="9">
        <f t="shared" si="0"/>
        <v>1225</v>
      </c>
      <c r="AD31" s="9">
        <f t="shared" si="0"/>
        <v>100</v>
      </c>
      <c r="AE31" s="9">
        <f t="shared" si="0"/>
        <v>30</v>
      </c>
      <c r="AF31" s="9">
        <f t="shared" si="0"/>
        <v>5</v>
      </c>
      <c r="AG31" s="9">
        <f t="shared" si="0"/>
        <v>341</v>
      </c>
      <c r="AH31" s="9">
        <f t="shared" si="0"/>
        <v>42</v>
      </c>
      <c r="AI31" s="9">
        <f t="shared" si="0"/>
        <v>3898</v>
      </c>
      <c r="AJ31" s="9">
        <f t="shared" si="0"/>
        <v>376</v>
      </c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5"/>
      <c r="C12" s="90" t="s">
        <v>224</v>
      </c>
      <c r="D12" s="91"/>
      <c r="E12" s="91"/>
      <c r="F12" s="91"/>
      <c r="G12" s="91"/>
      <c r="H12" s="91"/>
      <c r="I12" s="91"/>
      <c r="J12" s="91"/>
    </row>
    <row r="13" spans="2:10" ht="57.75" thickBot="1" x14ac:dyDescent="0.25">
      <c r="B13" s="15"/>
      <c r="C13" s="35" t="s">
        <v>158</v>
      </c>
      <c r="D13" s="36" t="s">
        <v>159</v>
      </c>
      <c r="E13" s="36" t="s">
        <v>160</v>
      </c>
      <c r="F13" s="36" t="s">
        <v>161</v>
      </c>
      <c r="G13" s="36" t="s">
        <v>162</v>
      </c>
      <c r="H13" s="35" t="s">
        <v>261</v>
      </c>
      <c r="I13" s="36" t="s">
        <v>163</v>
      </c>
      <c r="J13" s="36" t="s">
        <v>250</v>
      </c>
    </row>
    <row r="14" spans="2:10" ht="20.100000000000001" customHeight="1" thickBot="1" x14ac:dyDescent="0.25">
      <c r="B14" s="3" t="s">
        <v>22</v>
      </c>
      <c r="C14" s="19">
        <v>2034</v>
      </c>
      <c r="D14" s="19">
        <v>1464</v>
      </c>
      <c r="E14" s="19">
        <v>41</v>
      </c>
      <c r="F14" s="19">
        <v>497</v>
      </c>
      <c r="G14" s="19">
        <v>32</v>
      </c>
      <c r="H14" s="19">
        <v>21</v>
      </c>
      <c r="I14" s="19">
        <v>1495</v>
      </c>
      <c r="J14" s="19">
        <v>539</v>
      </c>
    </row>
    <row r="15" spans="2:10" ht="20.100000000000001" customHeight="1" thickBot="1" x14ac:dyDescent="0.25">
      <c r="B15" s="4" t="s">
        <v>23</v>
      </c>
      <c r="C15" s="20">
        <v>233</v>
      </c>
      <c r="D15" s="20">
        <v>133</v>
      </c>
      <c r="E15" s="20">
        <v>7</v>
      </c>
      <c r="F15" s="20">
        <v>92</v>
      </c>
      <c r="G15" s="20">
        <v>1</v>
      </c>
      <c r="H15" s="20">
        <v>0</v>
      </c>
      <c r="I15" s="20">
        <v>149</v>
      </c>
      <c r="J15" s="20">
        <v>84</v>
      </c>
    </row>
    <row r="16" spans="2:10" ht="20.100000000000001" customHeight="1" thickBot="1" x14ac:dyDescent="0.25">
      <c r="B16" s="4" t="s">
        <v>24</v>
      </c>
      <c r="C16" s="20">
        <v>193</v>
      </c>
      <c r="D16" s="20">
        <v>151</v>
      </c>
      <c r="E16" s="20">
        <v>1</v>
      </c>
      <c r="F16" s="20">
        <v>41</v>
      </c>
      <c r="G16" s="20">
        <v>0</v>
      </c>
      <c r="H16" s="20">
        <v>12</v>
      </c>
      <c r="I16" s="20">
        <v>152</v>
      </c>
      <c r="J16" s="20">
        <v>41</v>
      </c>
    </row>
    <row r="17" spans="2:10" ht="20.100000000000001" customHeight="1" thickBot="1" x14ac:dyDescent="0.25">
      <c r="B17" s="4" t="s">
        <v>25</v>
      </c>
      <c r="C17" s="20">
        <v>279</v>
      </c>
      <c r="D17" s="20">
        <v>152</v>
      </c>
      <c r="E17" s="20">
        <v>9</v>
      </c>
      <c r="F17" s="20">
        <v>115</v>
      </c>
      <c r="G17" s="20">
        <v>3</v>
      </c>
      <c r="H17" s="20">
        <v>4</v>
      </c>
      <c r="I17" s="20">
        <v>150</v>
      </c>
      <c r="J17" s="20">
        <v>129</v>
      </c>
    </row>
    <row r="18" spans="2:10" ht="20.100000000000001" customHeight="1" thickBot="1" x14ac:dyDescent="0.25">
      <c r="B18" s="4" t="s">
        <v>26</v>
      </c>
      <c r="C18" s="20">
        <v>485</v>
      </c>
      <c r="D18" s="20">
        <v>381</v>
      </c>
      <c r="E18" s="20">
        <v>7</v>
      </c>
      <c r="F18" s="20">
        <v>91</v>
      </c>
      <c r="G18" s="20">
        <v>6</v>
      </c>
      <c r="H18" s="20">
        <v>1</v>
      </c>
      <c r="I18" s="20">
        <v>384</v>
      </c>
      <c r="J18" s="20">
        <v>101</v>
      </c>
    </row>
    <row r="19" spans="2:10" ht="20.100000000000001" customHeight="1" thickBot="1" x14ac:dyDescent="0.25">
      <c r="B19" s="4" t="s">
        <v>27</v>
      </c>
      <c r="C19" s="20">
        <v>105</v>
      </c>
      <c r="D19" s="20">
        <v>67</v>
      </c>
      <c r="E19" s="20">
        <v>1</v>
      </c>
      <c r="F19" s="20">
        <v>37</v>
      </c>
      <c r="G19" s="20">
        <v>0</v>
      </c>
      <c r="H19" s="20">
        <v>3</v>
      </c>
      <c r="I19" s="20">
        <v>74</v>
      </c>
      <c r="J19" s="20">
        <v>31</v>
      </c>
    </row>
    <row r="20" spans="2:10" ht="20.100000000000001" customHeight="1" thickBot="1" x14ac:dyDescent="0.25">
      <c r="B20" s="4" t="s">
        <v>28</v>
      </c>
      <c r="C20" s="20">
        <v>374</v>
      </c>
      <c r="D20" s="20">
        <v>262</v>
      </c>
      <c r="E20" s="20">
        <v>3</v>
      </c>
      <c r="F20" s="20">
        <v>108</v>
      </c>
      <c r="G20" s="20">
        <v>1</v>
      </c>
      <c r="H20" s="20">
        <v>3</v>
      </c>
      <c r="I20" s="20">
        <v>256</v>
      </c>
      <c r="J20" s="20">
        <v>118</v>
      </c>
    </row>
    <row r="21" spans="2:10" ht="20.100000000000001" customHeight="1" thickBot="1" x14ac:dyDescent="0.25">
      <c r="B21" s="4" t="s">
        <v>29</v>
      </c>
      <c r="C21" s="20">
        <v>380</v>
      </c>
      <c r="D21" s="20">
        <v>248</v>
      </c>
      <c r="E21" s="20">
        <v>4</v>
      </c>
      <c r="F21" s="20">
        <v>127</v>
      </c>
      <c r="G21" s="20">
        <v>1</v>
      </c>
      <c r="H21" s="20">
        <v>0</v>
      </c>
      <c r="I21" s="20">
        <v>256</v>
      </c>
      <c r="J21" s="20">
        <v>124</v>
      </c>
    </row>
    <row r="22" spans="2:10" ht="20.100000000000001" customHeight="1" thickBot="1" x14ac:dyDescent="0.25">
      <c r="B22" s="4" t="s">
        <v>30</v>
      </c>
      <c r="C22" s="20">
        <v>1239</v>
      </c>
      <c r="D22" s="20">
        <v>698</v>
      </c>
      <c r="E22" s="20">
        <v>14</v>
      </c>
      <c r="F22" s="20">
        <v>517</v>
      </c>
      <c r="G22" s="20">
        <v>10</v>
      </c>
      <c r="H22" s="20">
        <v>6</v>
      </c>
      <c r="I22" s="20">
        <v>670</v>
      </c>
      <c r="J22" s="20">
        <v>569</v>
      </c>
    </row>
    <row r="23" spans="2:10" ht="20.100000000000001" customHeight="1" thickBot="1" x14ac:dyDescent="0.25">
      <c r="B23" s="4" t="s">
        <v>31</v>
      </c>
      <c r="C23" s="20">
        <v>1338</v>
      </c>
      <c r="D23" s="20">
        <v>814</v>
      </c>
      <c r="E23" s="20">
        <v>16</v>
      </c>
      <c r="F23" s="20">
        <v>505</v>
      </c>
      <c r="G23" s="20">
        <v>3</v>
      </c>
      <c r="H23" s="20">
        <v>12</v>
      </c>
      <c r="I23" s="20">
        <v>811</v>
      </c>
      <c r="J23" s="20">
        <v>527</v>
      </c>
    </row>
    <row r="24" spans="2:10" ht="20.100000000000001" customHeight="1" thickBot="1" x14ac:dyDescent="0.25">
      <c r="B24" s="4" t="s">
        <v>32</v>
      </c>
      <c r="C24" s="20">
        <v>207</v>
      </c>
      <c r="D24" s="20">
        <v>180</v>
      </c>
      <c r="E24" s="20">
        <v>0</v>
      </c>
      <c r="F24" s="20">
        <v>26</v>
      </c>
      <c r="G24" s="20">
        <v>1</v>
      </c>
      <c r="H24" s="20">
        <v>9</v>
      </c>
      <c r="I24" s="20">
        <v>177</v>
      </c>
      <c r="J24" s="20">
        <v>30</v>
      </c>
    </row>
    <row r="25" spans="2:10" ht="20.100000000000001" customHeight="1" thickBot="1" x14ac:dyDescent="0.25">
      <c r="B25" s="4" t="s">
        <v>33</v>
      </c>
      <c r="C25" s="20">
        <v>452</v>
      </c>
      <c r="D25" s="20">
        <v>353</v>
      </c>
      <c r="E25" s="20">
        <v>1</v>
      </c>
      <c r="F25" s="20">
        <v>98</v>
      </c>
      <c r="G25" s="20">
        <v>0</v>
      </c>
      <c r="H25" s="20">
        <v>24</v>
      </c>
      <c r="I25" s="20">
        <v>370</v>
      </c>
      <c r="J25" s="20">
        <v>82</v>
      </c>
    </row>
    <row r="26" spans="2:10" ht="20.100000000000001" customHeight="1" thickBot="1" x14ac:dyDescent="0.25">
      <c r="B26" s="4" t="s">
        <v>34</v>
      </c>
      <c r="C26" s="20">
        <v>1226</v>
      </c>
      <c r="D26" s="20">
        <v>723</v>
      </c>
      <c r="E26" s="20">
        <v>36</v>
      </c>
      <c r="F26" s="20">
        <v>461</v>
      </c>
      <c r="G26" s="20">
        <v>6</v>
      </c>
      <c r="H26" s="20">
        <v>4</v>
      </c>
      <c r="I26" s="20">
        <v>706</v>
      </c>
      <c r="J26" s="20">
        <v>520</v>
      </c>
    </row>
    <row r="27" spans="2:10" ht="20.100000000000001" customHeight="1" thickBot="1" x14ac:dyDescent="0.25">
      <c r="B27" s="4" t="s">
        <v>35</v>
      </c>
      <c r="C27" s="20">
        <v>334</v>
      </c>
      <c r="D27" s="20">
        <v>210</v>
      </c>
      <c r="E27" s="20">
        <v>3</v>
      </c>
      <c r="F27" s="20">
        <v>121</v>
      </c>
      <c r="G27" s="20">
        <v>0</v>
      </c>
      <c r="H27" s="20">
        <v>8</v>
      </c>
      <c r="I27" s="20">
        <v>199</v>
      </c>
      <c r="J27" s="20">
        <v>135</v>
      </c>
    </row>
    <row r="28" spans="2:10" ht="20.100000000000001" customHeight="1" thickBot="1" x14ac:dyDescent="0.25">
      <c r="B28" s="4" t="s">
        <v>36</v>
      </c>
      <c r="C28" s="20">
        <v>90</v>
      </c>
      <c r="D28" s="20">
        <v>44</v>
      </c>
      <c r="E28" s="20">
        <v>2</v>
      </c>
      <c r="F28" s="20">
        <v>41</v>
      </c>
      <c r="G28" s="20">
        <v>3</v>
      </c>
      <c r="H28" s="20">
        <v>5</v>
      </c>
      <c r="I28" s="20">
        <v>50</v>
      </c>
      <c r="J28" s="20">
        <v>40</v>
      </c>
    </row>
    <row r="29" spans="2:10" ht="20.100000000000001" customHeight="1" thickBot="1" x14ac:dyDescent="0.25">
      <c r="B29" s="5" t="s">
        <v>37</v>
      </c>
      <c r="C29" s="20">
        <v>250</v>
      </c>
      <c r="D29" s="20">
        <v>135</v>
      </c>
      <c r="E29" s="20">
        <v>7</v>
      </c>
      <c r="F29" s="20">
        <v>103</v>
      </c>
      <c r="G29" s="20">
        <v>5</v>
      </c>
      <c r="H29" s="20">
        <v>4</v>
      </c>
      <c r="I29" s="20">
        <v>144</v>
      </c>
      <c r="J29" s="20">
        <v>106</v>
      </c>
    </row>
    <row r="30" spans="2:10" ht="20.100000000000001" customHeight="1" thickBot="1" x14ac:dyDescent="0.25">
      <c r="B30" s="6" t="s">
        <v>38</v>
      </c>
      <c r="C30" s="21">
        <v>78</v>
      </c>
      <c r="D30" s="21">
        <v>54</v>
      </c>
      <c r="E30" s="21">
        <v>1</v>
      </c>
      <c r="F30" s="21">
        <v>23</v>
      </c>
      <c r="G30" s="21">
        <v>0</v>
      </c>
      <c r="H30" s="21">
        <v>5</v>
      </c>
      <c r="I30" s="21">
        <v>54</v>
      </c>
      <c r="J30" s="21">
        <v>24</v>
      </c>
    </row>
    <row r="31" spans="2:10" ht="20.100000000000001" customHeight="1" thickBot="1" x14ac:dyDescent="0.25">
      <c r="B31" s="7" t="s">
        <v>39</v>
      </c>
      <c r="C31" s="9">
        <f>SUM(C14:C30)</f>
        <v>9297</v>
      </c>
      <c r="D31" s="9">
        <f t="shared" ref="D31:G31" si="0">SUM(D14:D30)</f>
        <v>6069</v>
      </c>
      <c r="E31" s="9">
        <f t="shared" si="0"/>
        <v>153</v>
      </c>
      <c r="F31" s="9">
        <f t="shared" si="0"/>
        <v>3003</v>
      </c>
      <c r="G31" s="9">
        <f t="shared" si="0"/>
        <v>72</v>
      </c>
      <c r="H31" s="9">
        <f>SUM(H14:H30)</f>
        <v>121</v>
      </c>
      <c r="I31" s="9">
        <f t="shared" ref="I31" si="1">SUM(I14:I30)</f>
        <v>6097</v>
      </c>
      <c r="J31" s="9">
        <f>SUM(J14:J30)</f>
        <v>3200</v>
      </c>
    </row>
    <row r="32" spans="2:10" x14ac:dyDescent="0.2">
      <c r="C32" s="62"/>
      <c r="D32" s="62"/>
      <c r="E32" s="62"/>
      <c r="F32" s="62"/>
      <c r="G32" s="62"/>
      <c r="H32" s="62"/>
      <c r="I32" s="62"/>
      <c r="J32" s="62"/>
    </row>
    <row r="33" spans="2:6" ht="20.100000000000001" customHeight="1" x14ac:dyDescent="0.2">
      <c r="B33" s="92" t="s">
        <v>262</v>
      </c>
      <c r="C33" s="92"/>
      <c r="D33" s="92"/>
      <c r="E33" s="92"/>
      <c r="F33" s="92"/>
    </row>
  </sheetData>
  <mergeCells count="2">
    <mergeCell ref="C12:J12"/>
    <mergeCell ref="B33:F3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90" t="s">
        <v>243</v>
      </c>
      <c r="C9" s="91"/>
    </row>
    <row r="10" spans="2:3" ht="20.100000000000001" customHeight="1" thickBot="1" x14ac:dyDescent="0.25">
      <c r="B10" s="3" t="s">
        <v>22</v>
      </c>
      <c r="C10" s="19">
        <v>961</v>
      </c>
    </row>
    <row r="11" spans="2:3" ht="20.100000000000001" customHeight="1" thickBot="1" x14ac:dyDescent="0.25">
      <c r="B11" s="4" t="s">
        <v>23</v>
      </c>
      <c r="C11" s="20">
        <v>125</v>
      </c>
    </row>
    <row r="12" spans="2:3" ht="20.100000000000001" customHeight="1" thickBot="1" x14ac:dyDescent="0.25">
      <c r="B12" s="4" t="s">
        <v>24</v>
      </c>
      <c r="C12" s="20">
        <v>98</v>
      </c>
    </row>
    <row r="13" spans="2:3" ht="20.100000000000001" customHeight="1" thickBot="1" x14ac:dyDescent="0.25">
      <c r="B13" s="4" t="s">
        <v>25</v>
      </c>
      <c r="C13" s="20">
        <v>207</v>
      </c>
    </row>
    <row r="14" spans="2:3" ht="20.100000000000001" customHeight="1" thickBot="1" x14ac:dyDescent="0.25">
      <c r="B14" s="4" t="s">
        <v>26</v>
      </c>
      <c r="C14" s="20">
        <v>489</v>
      </c>
    </row>
    <row r="15" spans="2:3" ht="20.100000000000001" customHeight="1" thickBot="1" x14ac:dyDescent="0.25">
      <c r="B15" s="4" t="s">
        <v>27</v>
      </c>
      <c r="C15" s="20">
        <v>52</v>
      </c>
    </row>
    <row r="16" spans="2:3" ht="20.100000000000001" customHeight="1" thickBot="1" x14ac:dyDescent="0.25">
      <c r="B16" s="4" t="s">
        <v>28</v>
      </c>
      <c r="C16" s="20">
        <v>105</v>
      </c>
    </row>
    <row r="17" spans="2:3" ht="20.100000000000001" customHeight="1" thickBot="1" x14ac:dyDescent="0.25">
      <c r="B17" s="4" t="s">
        <v>29</v>
      </c>
      <c r="C17" s="20">
        <v>185</v>
      </c>
    </row>
    <row r="18" spans="2:3" ht="20.100000000000001" customHeight="1" thickBot="1" x14ac:dyDescent="0.25">
      <c r="B18" s="4" t="s">
        <v>30</v>
      </c>
      <c r="C18" s="20">
        <v>301</v>
      </c>
    </row>
    <row r="19" spans="2:3" ht="20.100000000000001" customHeight="1" thickBot="1" x14ac:dyDescent="0.25">
      <c r="B19" s="4" t="s">
        <v>31</v>
      </c>
      <c r="C19" s="20">
        <v>634</v>
      </c>
    </row>
    <row r="20" spans="2:3" ht="20.100000000000001" customHeight="1" thickBot="1" x14ac:dyDescent="0.25">
      <c r="B20" s="4" t="s">
        <v>32</v>
      </c>
      <c r="C20" s="20">
        <v>70</v>
      </c>
    </row>
    <row r="21" spans="2:3" ht="20.100000000000001" customHeight="1" thickBot="1" x14ac:dyDescent="0.25">
      <c r="B21" s="4" t="s">
        <v>33</v>
      </c>
      <c r="C21" s="20">
        <v>164</v>
      </c>
    </row>
    <row r="22" spans="2:3" ht="20.100000000000001" customHeight="1" thickBot="1" x14ac:dyDescent="0.25">
      <c r="B22" s="4" t="s">
        <v>34</v>
      </c>
      <c r="C22" s="20">
        <v>177</v>
      </c>
    </row>
    <row r="23" spans="2:3" ht="20.100000000000001" customHeight="1" thickBot="1" x14ac:dyDescent="0.25">
      <c r="B23" s="4" t="s">
        <v>35</v>
      </c>
      <c r="C23" s="20">
        <v>299</v>
      </c>
    </row>
    <row r="24" spans="2:3" ht="20.100000000000001" customHeight="1" thickBot="1" x14ac:dyDescent="0.25">
      <c r="B24" s="4" t="s">
        <v>36</v>
      </c>
      <c r="C24" s="20">
        <v>74</v>
      </c>
    </row>
    <row r="25" spans="2:3" ht="20.100000000000001" customHeight="1" thickBot="1" x14ac:dyDescent="0.25">
      <c r="B25" s="5" t="s">
        <v>37</v>
      </c>
      <c r="C25" s="20">
        <v>251</v>
      </c>
    </row>
    <row r="26" spans="2:3" ht="20.100000000000001" customHeight="1" thickBot="1" x14ac:dyDescent="0.25">
      <c r="B26" s="6" t="s">
        <v>38</v>
      </c>
      <c r="C26" s="21">
        <v>50</v>
      </c>
    </row>
    <row r="27" spans="2:3" ht="20.100000000000001" customHeight="1" thickBot="1" x14ac:dyDescent="0.25">
      <c r="B27" s="7" t="s">
        <v>39</v>
      </c>
      <c r="C27" s="9">
        <f>SUM(C10:C26)</f>
        <v>4242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7"/>
      <c r="C9" s="90" t="s">
        <v>241</v>
      </c>
      <c r="D9" s="91"/>
      <c r="E9" s="91"/>
      <c r="F9" s="91"/>
      <c r="G9" s="91"/>
      <c r="H9" s="90" t="s">
        <v>242</v>
      </c>
      <c r="I9" s="91"/>
      <c r="J9" s="91"/>
      <c r="K9" s="91"/>
      <c r="L9" s="91"/>
      <c r="M9" s="90" t="s">
        <v>52</v>
      </c>
      <c r="N9" s="91"/>
      <c r="O9" s="91"/>
      <c r="P9" s="91"/>
      <c r="Q9" s="91"/>
    </row>
    <row r="10" spans="2:17" ht="41.25" customHeight="1" thickBot="1" x14ac:dyDescent="0.25">
      <c r="B10" s="38"/>
      <c r="C10" s="35" t="s">
        <v>164</v>
      </c>
      <c r="D10" s="35" t="s">
        <v>165</v>
      </c>
      <c r="E10" s="35" t="s">
        <v>166</v>
      </c>
      <c r="F10" s="35" t="s">
        <v>167</v>
      </c>
      <c r="G10" s="35" t="s">
        <v>168</v>
      </c>
      <c r="H10" s="35" t="s">
        <v>164</v>
      </c>
      <c r="I10" s="35" t="s">
        <v>165</v>
      </c>
      <c r="J10" s="35" t="s">
        <v>166</v>
      </c>
      <c r="K10" s="35" t="s">
        <v>167</v>
      </c>
      <c r="L10" s="35" t="s">
        <v>168</v>
      </c>
      <c r="M10" s="35" t="s">
        <v>164</v>
      </c>
      <c r="N10" s="35" t="s">
        <v>165</v>
      </c>
      <c r="O10" s="35" t="s">
        <v>166</v>
      </c>
      <c r="P10" s="35" t="s">
        <v>167</v>
      </c>
      <c r="Q10" s="35" t="s">
        <v>168</v>
      </c>
    </row>
    <row r="11" spans="2:17" ht="20.100000000000001" customHeight="1" thickBot="1" x14ac:dyDescent="0.25">
      <c r="B11" s="3" t="s">
        <v>22</v>
      </c>
      <c r="C11" s="19">
        <v>1375</v>
      </c>
      <c r="D11" s="19">
        <v>921</v>
      </c>
      <c r="E11" s="19">
        <v>288</v>
      </c>
      <c r="F11" s="19">
        <v>149</v>
      </c>
      <c r="G11" s="19">
        <v>17</v>
      </c>
      <c r="H11" s="19">
        <v>6</v>
      </c>
      <c r="I11" s="19">
        <v>1</v>
      </c>
      <c r="J11" s="19">
        <v>2</v>
      </c>
      <c r="K11" s="19">
        <v>3</v>
      </c>
      <c r="L11" s="19">
        <v>0</v>
      </c>
      <c r="M11" s="19">
        <v>1381</v>
      </c>
      <c r="N11" s="19">
        <v>922</v>
      </c>
      <c r="O11" s="19">
        <v>290</v>
      </c>
      <c r="P11" s="19">
        <v>152</v>
      </c>
      <c r="Q11" s="19">
        <v>17</v>
      </c>
    </row>
    <row r="12" spans="2:17" ht="20.100000000000001" customHeight="1" thickBot="1" x14ac:dyDescent="0.25">
      <c r="B12" s="4" t="s">
        <v>23</v>
      </c>
      <c r="C12" s="20">
        <v>187</v>
      </c>
      <c r="D12" s="20">
        <v>97</v>
      </c>
      <c r="E12" s="20">
        <v>71</v>
      </c>
      <c r="F12" s="20">
        <v>16</v>
      </c>
      <c r="G12" s="20">
        <v>3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187</v>
      </c>
      <c r="N12" s="20">
        <v>97</v>
      </c>
      <c r="O12" s="20">
        <v>71</v>
      </c>
      <c r="P12" s="20">
        <v>16</v>
      </c>
      <c r="Q12" s="20">
        <v>3</v>
      </c>
    </row>
    <row r="13" spans="2:17" ht="20.100000000000001" customHeight="1" thickBot="1" x14ac:dyDescent="0.25">
      <c r="B13" s="4" t="s">
        <v>24</v>
      </c>
      <c r="C13" s="20">
        <v>120</v>
      </c>
      <c r="D13" s="20">
        <v>84</v>
      </c>
      <c r="E13" s="20">
        <v>25</v>
      </c>
      <c r="F13" s="20">
        <v>11</v>
      </c>
      <c r="G13" s="20">
        <v>0</v>
      </c>
      <c r="H13" s="20">
        <v>1</v>
      </c>
      <c r="I13" s="20">
        <v>0</v>
      </c>
      <c r="J13" s="20">
        <v>1</v>
      </c>
      <c r="K13" s="20">
        <v>0</v>
      </c>
      <c r="L13" s="20">
        <v>0</v>
      </c>
      <c r="M13" s="20">
        <v>121</v>
      </c>
      <c r="N13" s="20">
        <v>84</v>
      </c>
      <c r="O13" s="20">
        <v>26</v>
      </c>
      <c r="P13" s="20">
        <v>11</v>
      </c>
      <c r="Q13" s="20">
        <v>0</v>
      </c>
    </row>
    <row r="14" spans="2:17" ht="20.100000000000001" customHeight="1" thickBot="1" x14ac:dyDescent="0.25">
      <c r="B14" s="4" t="s">
        <v>25</v>
      </c>
      <c r="C14" s="20">
        <v>244</v>
      </c>
      <c r="D14" s="20">
        <v>136</v>
      </c>
      <c r="E14" s="20">
        <v>99</v>
      </c>
      <c r="F14" s="20">
        <v>6</v>
      </c>
      <c r="G14" s="20">
        <v>3</v>
      </c>
      <c r="H14" s="20">
        <v>1</v>
      </c>
      <c r="I14" s="20">
        <v>0</v>
      </c>
      <c r="J14" s="20">
        <v>1</v>
      </c>
      <c r="K14" s="20">
        <v>0</v>
      </c>
      <c r="L14" s="20">
        <v>0</v>
      </c>
      <c r="M14" s="20">
        <v>245</v>
      </c>
      <c r="N14" s="20">
        <v>136</v>
      </c>
      <c r="O14" s="20">
        <v>100</v>
      </c>
      <c r="P14" s="20">
        <v>6</v>
      </c>
      <c r="Q14" s="20">
        <v>3</v>
      </c>
    </row>
    <row r="15" spans="2:17" ht="20.100000000000001" customHeight="1" thickBot="1" x14ac:dyDescent="0.25">
      <c r="B15" s="4" t="s">
        <v>26</v>
      </c>
      <c r="C15" s="20">
        <v>663</v>
      </c>
      <c r="D15" s="20">
        <v>475</v>
      </c>
      <c r="E15" s="20">
        <v>134</v>
      </c>
      <c r="F15" s="20">
        <v>49</v>
      </c>
      <c r="G15" s="20">
        <v>5</v>
      </c>
      <c r="H15" s="20">
        <v>4</v>
      </c>
      <c r="I15" s="20">
        <v>3</v>
      </c>
      <c r="J15" s="20">
        <v>1</v>
      </c>
      <c r="K15" s="20">
        <v>0</v>
      </c>
      <c r="L15" s="20">
        <v>0</v>
      </c>
      <c r="M15" s="20">
        <v>667</v>
      </c>
      <c r="N15" s="20">
        <v>478</v>
      </c>
      <c r="O15" s="20">
        <v>135</v>
      </c>
      <c r="P15" s="20">
        <v>49</v>
      </c>
      <c r="Q15" s="20">
        <v>5</v>
      </c>
    </row>
    <row r="16" spans="2:17" ht="20.100000000000001" customHeight="1" thickBot="1" x14ac:dyDescent="0.25">
      <c r="B16" s="4" t="s">
        <v>27</v>
      </c>
      <c r="C16" s="20">
        <v>67</v>
      </c>
      <c r="D16" s="20">
        <v>40</v>
      </c>
      <c r="E16" s="20">
        <v>18</v>
      </c>
      <c r="F16" s="20">
        <v>9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67</v>
      </c>
      <c r="N16" s="20">
        <v>40</v>
      </c>
      <c r="O16" s="20">
        <v>18</v>
      </c>
      <c r="P16" s="20">
        <v>9</v>
      </c>
      <c r="Q16" s="20">
        <v>0</v>
      </c>
    </row>
    <row r="17" spans="2:17" ht="20.100000000000001" customHeight="1" thickBot="1" x14ac:dyDescent="0.25">
      <c r="B17" s="4" t="s">
        <v>28</v>
      </c>
      <c r="C17" s="20">
        <v>152</v>
      </c>
      <c r="D17" s="20">
        <v>92</v>
      </c>
      <c r="E17" s="20">
        <v>35</v>
      </c>
      <c r="F17" s="20">
        <v>24</v>
      </c>
      <c r="G17" s="20">
        <v>1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152</v>
      </c>
      <c r="N17" s="20">
        <v>92</v>
      </c>
      <c r="O17" s="20">
        <v>35</v>
      </c>
      <c r="P17" s="20">
        <v>24</v>
      </c>
      <c r="Q17" s="20">
        <v>1</v>
      </c>
    </row>
    <row r="18" spans="2:17" ht="20.100000000000001" customHeight="1" thickBot="1" x14ac:dyDescent="0.25">
      <c r="B18" s="4" t="s">
        <v>29</v>
      </c>
      <c r="C18" s="20">
        <v>243</v>
      </c>
      <c r="D18" s="20">
        <v>142</v>
      </c>
      <c r="E18" s="20">
        <v>72</v>
      </c>
      <c r="F18" s="20">
        <v>26</v>
      </c>
      <c r="G18" s="20">
        <v>3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243</v>
      </c>
      <c r="N18" s="20">
        <v>142</v>
      </c>
      <c r="O18" s="20">
        <v>72</v>
      </c>
      <c r="P18" s="20">
        <v>26</v>
      </c>
      <c r="Q18" s="20">
        <v>3</v>
      </c>
    </row>
    <row r="19" spans="2:17" ht="20.100000000000001" customHeight="1" thickBot="1" x14ac:dyDescent="0.25">
      <c r="B19" s="4" t="s">
        <v>30</v>
      </c>
      <c r="C19" s="20">
        <v>448</v>
      </c>
      <c r="D19" s="20">
        <v>216</v>
      </c>
      <c r="E19" s="20">
        <v>164</v>
      </c>
      <c r="F19" s="20">
        <v>44</v>
      </c>
      <c r="G19" s="20">
        <v>24</v>
      </c>
      <c r="H19" s="20">
        <v>3</v>
      </c>
      <c r="I19" s="20">
        <v>2</v>
      </c>
      <c r="J19" s="20">
        <v>1</v>
      </c>
      <c r="K19" s="20">
        <v>0</v>
      </c>
      <c r="L19" s="20">
        <v>0</v>
      </c>
      <c r="M19" s="20">
        <v>451</v>
      </c>
      <c r="N19" s="20">
        <v>218</v>
      </c>
      <c r="O19" s="20">
        <v>165</v>
      </c>
      <c r="P19" s="20">
        <v>44</v>
      </c>
      <c r="Q19" s="20">
        <v>24</v>
      </c>
    </row>
    <row r="20" spans="2:17" ht="20.100000000000001" customHeight="1" thickBot="1" x14ac:dyDescent="0.25">
      <c r="B20" s="4" t="s">
        <v>31</v>
      </c>
      <c r="C20" s="20">
        <v>951</v>
      </c>
      <c r="D20" s="20">
        <v>519</v>
      </c>
      <c r="E20" s="20">
        <v>327</v>
      </c>
      <c r="F20" s="20">
        <v>78</v>
      </c>
      <c r="G20" s="20">
        <v>27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951</v>
      </c>
      <c r="N20" s="20">
        <v>519</v>
      </c>
      <c r="O20" s="20">
        <v>327</v>
      </c>
      <c r="P20" s="20">
        <v>78</v>
      </c>
      <c r="Q20" s="20">
        <v>27</v>
      </c>
    </row>
    <row r="21" spans="2:17" ht="20.100000000000001" customHeight="1" thickBot="1" x14ac:dyDescent="0.25">
      <c r="B21" s="4" t="s">
        <v>32</v>
      </c>
      <c r="C21" s="20">
        <v>94</v>
      </c>
      <c r="D21" s="20">
        <v>75</v>
      </c>
      <c r="E21" s="20">
        <v>12</v>
      </c>
      <c r="F21" s="20">
        <v>7</v>
      </c>
      <c r="G21" s="20">
        <v>0</v>
      </c>
      <c r="H21" s="20">
        <v>1</v>
      </c>
      <c r="I21" s="20">
        <v>0</v>
      </c>
      <c r="J21" s="20">
        <v>1</v>
      </c>
      <c r="K21" s="20">
        <v>0</v>
      </c>
      <c r="L21" s="20">
        <v>0</v>
      </c>
      <c r="M21" s="20">
        <v>95</v>
      </c>
      <c r="N21" s="20">
        <v>75</v>
      </c>
      <c r="O21" s="20">
        <v>13</v>
      </c>
      <c r="P21" s="20">
        <v>7</v>
      </c>
      <c r="Q21" s="20">
        <v>0</v>
      </c>
    </row>
    <row r="22" spans="2:17" ht="20.100000000000001" customHeight="1" thickBot="1" x14ac:dyDescent="0.25">
      <c r="B22" s="4" t="s">
        <v>33</v>
      </c>
      <c r="C22" s="20">
        <v>223</v>
      </c>
      <c r="D22" s="20">
        <v>171</v>
      </c>
      <c r="E22" s="20">
        <v>24</v>
      </c>
      <c r="F22" s="20">
        <v>26</v>
      </c>
      <c r="G22" s="20">
        <v>2</v>
      </c>
      <c r="H22" s="20">
        <v>1</v>
      </c>
      <c r="I22" s="20">
        <v>0</v>
      </c>
      <c r="J22" s="20">
        <v>1</v>
      </c>
      <c r="K22" s="20">
        <v>0</v>
      </c>
      <c r="L22" s="20">
        <v>0</v>
      </c>
      <c r="M22" s="20">
        <v>224</v>
      </c>
      <c r="N22" s="20">
        <v>171</v>
      </c>
      <c r="O22" s="20">
        <v>25</v>
      </c>
      <c r="P22" s="20">
        <v>26</v>
      </c>
      <c r="Q22" s="20">
        <v>2</v>
      </c>
    </row>
    <row r="23" spans="2:17" ht="20.100000000000001" customHeight="1" thickBot="1" x14ac:dyDescent="0.25">
      <c r="B23" s="4" t="s">
        <v>34</v>
      </c>
      <c r="C23" s="20">
        <v>335</v>
      </c>
      <c r="D23" s="20">
        <v>154</v>
      </c>
      <c r="E23" s="20">
        <v>99</v>
      </c>
      <c r="F23" s="20">
        <v>57</v>
      </c>
      <c r="G23" s="20">
        <v>25</v>
      </c>
      <c r="H23" s="20">
        <v>1</v>
      </c>
      <c r="I23" s="20">
        <v>1</v>
      </c>
      <c r="J23" s="20">
        <v>0</v>
      </c>
      <c r="K23" s="20">
        <v>0</v>
      </c>
      <c r="L23" s="20">
        <v>0</v>
      </c>
      <c r="M23" s="20">
        <v>336</v>
      </c>
      <c r="N23" s="20">
        <v>155</v>
      </c>
      <c r="O23" s="20">
        <v>99</v>
      </c>
      <c r="P23" s="20">
        <v>57</v>
      </c>
      <c r="Q23" s="20">
        <v>25</v>
      </c>
    </row>
    <row r="24" spans="2:17" ht="20.100000000000001" customHeight="1" thickBot="1" x14ac:dyDescent="0.25">
      <c r="B24" s="4" t="s">
        <v>35</v>
      </c>
      <c r="C24" s="20">
        <v>348</v>
      </c>
      <c r="D24" s="20">
        <v>212</v>
      </c>
      <c r="E24" s="20">
        <v>122</v>
      </c>
      <c r="F24" s="20">
        <v>8</v>
      </c>
      <c r="G24" s="20">
        <v>6</v>
      </c>
      <c r="H24" s="20">
        <v>5</v>
      </c>
      <c r="I24" s="20">
        <v>3</v>
      </c>
      <c r="J24" s="20">
        <v>2</v>
      </c>
      <c r="K24" s="20">
        <v>0</v>
      </c>
      <c r="L24" s="20">
        <v>0</v>
      </c>
      <c r="M24" s="20">
        <v>353</v>
      </c>
      <c r="N24" s="20">
        <v>215</v>
      </c>
      <c r="O24" s="20">
        <v>124</v>
      </c>
      <c r="P24" s="20">
        <v>8</v>
      </c>
      <c r="Q24" s="20">
        <v>6</v>
      </c>
    </row>
    <row r="25" spans="2:17" ht="20.100000000000001" customHeight="1" thickBot="1" x14ac:dyDescent="0.25">
      <c r="B25" s="4" t="s">
        <v>36</v>
      </c>
      <c r="C25" s="20">
        <v>84</v>
      </c>
      <c r="D25" s="20">
        <v>36</v>
      </c>
      <c r="E25" s="20">
        <v>45</v>
      </c>
      <c r="F25" s="20">
        <v>1</v>
      </c>
      <c r="G25" s="20">
        <v>2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84</v>
      </c>
      <c r="N25" s="20">
        <v>36</v>
      </c>
      <c r="O25" s="20">
        <v>45</v>
      </c>
      <c r="P25" s="20">
        <v>1</v>
      </c>
      <c r="Q25" s="20">
        <v>2</v>
      </c>
    </row>
    <row r="26" spans="2:17" ht="20.100000000000001" customHeight="1" thickBot="1" x14ac:dyDescent="0.25">
      <c r="B26" s="5" t="s">
        <v>37</v>
      </c>
      <c r="C26" s="20">
        <v>299</v>
      </c>
      <c r="D26" s="20">
        <v>165</v>
      </c>
      <c r="E26" s="20">
        <v>119</v>
      </c>
      <c r="F26" s="20">
        <v>11</v>
      </c>
      <c r="G26" s="20">
        <v>4</v>
      </c>
      <c r="H26" s="20">
        <v>3</v>
      </c>
      <c r="I26" s="20">
        <v>2</v>
      </c>
      <c r="J26" s="20">
        <v>1</v>
      </c>
      <c r="K26" s="20">
        <v>0</v>
      </c>
      <c r="L26" s="20">
        <v>0</v>
      </c>
      <c r="M26" s="20">
        <v>302</v>
      </c>
      <c r="N26" s="20">
        <v>167</v>
      </c>
      <c r="O26" s="20">
        <v>120</v>
      </c>
      <c r="P26" s="20">
        <v>11</v>
      </c>
      <c r="Q26" s="20">
        <v>4</v>
      </c>
    </row>
    <row r="27" spans="2:17" ht="20.100000000000001" customHeight="1" thickBot="1" x14ac:dyDescent="0.25">
      <c r="B27" s="6" t="s">
        <v>38</v>
      </c>
      <c r="C27" s="21">
        <v>58</v>
      </c>
      <c r="D27" s="21">
        <v>37</v>
      </c>
      <c r="E27" s="21">
        <v>20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58</v>
      </c>
      <c r="N27" s="21">
        <v>37</v>
      </c>
      <c r="O27" s="21">
        <v>20</v>
      </c>
      <c r="P27" s="21">
        <v>0</v>
      </c>
      <c r="Q27" s="21">
        <v>1</v>
      </c>
    </row>
    <row r="28" spans="2:17" ht="20.100000000000001" customHeight="1" thickBot="1" x14ac:dyDescent="0.25">
      <c r="B28" s="7" t="s">
        <v>39</v>
      </c>
      <c r="C28" s="9">
        <f>SUM(C11:C27)</f>
        <v>5891</v>
      </c>
      <c r="D28" s="9">
        <f t="shared" ref="D28:Q28" si="0">SUM(D11:D27)</f>
        <v>3572</v>
      </c>
      <c r="E28" s="9">
        <f t="shared" si="0"/>
        <v>1674</v>
      </c>
      <c r="F28" s="9">
        <f t="shared" si="0"/>
        <v>522</v>
      </c>
      <c r="G28" s="9">
        <f t="shared" si="0"/>
        <v>123</v>
      </c>
      <c r="H28" s="9">
        <f t="shared" si="0"/>
        <v>26</v>
      </c>
      <c r="I28" s="9">
        <f t="shared" si="0"/>
        <v>12</v>
      </c>
      <c r="J28" s="9">
        <f t="shared" si="0"/>
        <v>11</v>
      </c>
      <c r="K28" s="9">
        <f t="shared" si="0"/>
        <v>3</v>
      </c>
      <c r="L28" s="9">
        <f t="shared" si="0"/>
        <v>0</v>
      </c>
      <c r="M28" s="9">
        <f t="shared" si="0"/>
        <v>5917</v>
      </c>
      <c r="N28" s="9">
        <f t="shared" si="0"/>
        <v>3584</v>
      </c>
      <c r="O28" s="9">
        <f t="shared" si="0"/>
        <v>1685</v>
      </c>
      <c r="P28" s="9">
        <f t="shared" si="0"/>
        <v>525</v>
      </c>
      <c r="Q28" s="9">
        <f t="shared" si="0"/>
        <v>123</v>
      </c>
    </row>
    <row r="29" spans="2:17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8"/>
      <c r="C9" s="26" t="s">
        <v>169</v>
      </c>
      <c r="D9" s="26" t="s">
        <v>170</v>
      </c>
      <c r="E9" s="39" t="s">
        <v>171</v>
      </c>
    </row>
    <row r="10" spans="2:5" ht="20.100000000000001" customHeight="1" thickBot="1" x14ac:dyDescent="0.25">
      <c r="B10" s="3" t="s">
        <v>22</v>
      </c>
      <c r="C10" s="31">
        <f>('Personas Enjuiciadas'!D11+'Personas Enjuiciadas'!E11+'Personas Enjuiciadas'!I11+'Personas Enjuiciadas'!J11)/'Personas Enjuiciadas'!M11</f>
        <v>0.87762490948587979</v>
      </c>
      <c r="D10" s="31">
        <f>('Personas Enjuiciadas'!D11+'Personas Enjuiciadas'!I11)/('Personas Enjuiciadas'!N11+'Personas Enjuiciadas'!P11)</f>
        <v>0.85847299813780265</v>
      </c>
      <c r="E10" s="31">
        <f>('Personas Enjuiciadas'!E11+'Personas Enjuiciadas'!J11)/('Personas Enjuiciadas'!O11+'Personas Enjuiciadas'!Q11)</f>
        <v>0.94462540716612375</v>
      </c>
    </row>
    <row r="11" spans="2:5" ht="20.100000000000001" customHeight="1" thickBot="1" x14ac:dyDescent="0.25">
      <c r="B11" s="4" t="s">
        <v>23</v>
      </c>
      <c r="C11" s="29">
        <f>('Personas Enjuiciadas'!D12+'Personas Enjuiciadas'!E12+'Personas Enjuiciadas'!I12+'Personas Enjuiciadas'!J12)/'Personas Enjuiciadas'!M12</f>
        <v>0.89839572192513373</v>
      </c>
      <c r="D11" s="29">
        <f>('Personas Enjuiciadas'!D12+'Personas Enjuiciadas'!I12)/('Personas Enjuiciadas'!N12+'Personas Enjuiciadas'!P12)</f>
        <v>0.8584070796460177</v>
      </c>
      <c r="E11" s="29">
        <f>('Personas Enjuiciadas'!E12+'Personas Enjuiciadas'!J12)/('Personas Enjuiciadas'!O12+'Personas Enjuiciadas'!Q12)</f>
        <v>0.95945945945945943</v>
      </c>
    </row>
    <row r="12" spans="2:5" ht="20.100000000000001" customHeight="1" thickBot="1" x14ac:dyDescent="0.25">
      <c r="B12" s="4" t="s">
        <v>24</v>
      </c>
      <c r="C12" s="29">
        <f>('Personas Enjuiciadas'!D13+'Personas Enjuiciadas'!E13+'Personas Enjuiciadas'!I13+'Personas Enjuiciadas'!J13)/'Personas Enjuiciadas'!M13</f>
        <v>0.90909090909090906</v>
      </c>
      <c r="D12" s="29">
        <f>('Personas Enjuiciadas'!D13+'Personas Enjuiciadas'!I13)/('Personas Enjuiciadas'!N13+'Personas Enjuiciadas'!P13)</f>
        <v>0.88421052631578945</v>
      </c>
      <c r="E12" s="29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9">
        <f>('Personas Enjuiciadas'!D14+'Personas Enjuiciadas'!E14+'Personas Enjuiciadas'!I14+'Personas Enjuiciadas'!J14)/'Personas Enjuiciadas'!M14</f>
        <v>0.96326530612244898</v>
      </c>
      <c r="D13" s="29">
        <f>('Personas Enjuiciadas'!D14+'Personas Enjuiciadas'!I14)/('Personas Enjuiciadas'!N14+'Personas Enjuiciadas'!P14)</f>
        <v>0.95774647887323938</v>
      </c>
      <c r="E13" s="29">
        <f>('Personas Enjuiciadas'!E14+'Personas Enjuiciadas'!J14)/('Personas Enjuiciadas'!O14+'Personas Enjuiciadas'!Q14)</f>
        <v>0.970873786407767</v>
      </c>
    </row>
    <row r="14" spans="2:5" ht="20.100000000000001" customHeight="1" thickBot="1" x14ac:dyDescent="0.25">
      <c r="B14" s="4" t="s">
        <v>26</v>
      </c>
      <c r="C14" s="29">
        <f>('Personas Enjuiciadas'!D15+'Personas Enjuiciadas'!E15+'Personas Enjuiciadas'!I15+'Personas Enjuiciadas'!J15)/'Personas Enjuiciadas'!M15</f>
        <v>0.91904047976011993</v>
      </c>
      <c r="D14" s="29">
        <f>('Personas Enjuiciadas'!D15+'Personas Enjuiciadas'!I15)/('Personas Enjuiciadas'!N15+'Personas Enjuiciadas'!P15)</f>
        <v>0.90702087286527511</v>
      </c>
      <c r="E14" s="29">
        <f>('Personas Enjuiciadas'!E15+'Personas Enjuiciadas'!J15)/('Personas Enjuiciadas'!O15+'Personas Enjuiciadas'!Q15)</f>
        <v>0.9642857142857143</v>
      </c>
    </row>
    <row r="15" spans="2:5" ht="20.100000000000001" customHeight="1" thickBot="1" x14ac:dyDescent="0.25">
      <c r="B15" s="4" t="s">
        <v>27</v>
      </c>
      <c r="C15" s="29">
        <f>('Personas Enjuiciadas'!D16+'Personas Enjuiciadas'!E16+'Personas Enjuiciadas'!I16+'Personas Enjuiciadas'!J16)/'Personas Enjuiciadas'!M16</f>
        <v>0.86567164179104472</v>
      </c>
      <c r="D15" s="29">
        <f>('Personas Enjuiciadas'!D16+'Personas Enjuiciadas'!I16)/('Personas Enjuiciadas'!N16+'Personas Enjuiciadas'!P16)</f>
        <v>0.81632653061224492</v>
      </c>
      <c r="E15" s="29">
        <f>('Personas Enjuiciadas'!E16+'Personas Enjuiciadas'!J16)/('Personas Enjuiciadas'!O16+'Personas Enjuiciadas'!Q16)</f>
        <v>1</v>
      </c>
    </row>
    <row r="16" spans="2:5" ht="20.100000000000001" customHeight="1" thickBot="1" x14ac:dyDescent="0.25">
      <c r="B16" s="4" t="s">
        <v>28</v>
      </c>
      <c r="C16" s="29">
        <f>('Personas Enjuiciadas'!D17+'Personas Enjuiciadas'!E17+'Personas Enjuiciadas'!I17+'Personas Enjuiciadas'!J17)/'Personas Enjuiciadas'!M17</f>
        <v>0.83552631578947367</v>
      </c>
      <c r="D16" s="29">
        <f>('Personas Enjuiciadas'!D17+'Personas Enjuiciadas'!I17)/('Personas Enjuiciadas'!N17+'Personas Enjuiciadas'!P17)</f>
        <v>0.7931034482758621</v>
      </c>
      <c r="E16" s="29">
        <f>('Personas Enjuiciadas'!E17+'Personas Enjuiciadas'!J17)/('Personas Enjuiciadas'!O17+'Personas Enjuiciadas'!Q17)</f>
        <v>0.97222222222222221</v>
      </c>
    </row>
    <row r="17" spans="2:5" ht="20.100000000000001" customHeight="1" thickBot="1" x14ac:dyDescent="0.25">
      <c r="B17" s="4" t="s">
        <v>29</v>
      </c>
      <c r="C17" s="29">
        <f>('Personas Enjuiciadas'!D18+'Personas Enjuiciadas'!E18+'Personas Enjuiciadas'!I18+'Personas Enjuiciadas'!J18)/'Personas Enjuiciadas'!M18</f>
        <v>0.88065843621399176</v>
      </c>
      <c r="D17" s="29">
        <f>('Personas Enjuiciadas'!D18+'Personas Enjuiciadas'!I18)/('Personas Enjuiciadas'!N18+'Personas Enjuiciadas'!P18)</f>
        <v>0.84523809523809523</v>
      </c>
      <c r="E17" s="29">
        <f>('Personas Enjuiciadas'!E18+'Personas Enjuiciadas'!J18)/('Personas Enjuiciadas'!O18+'Personas Enjuiciadas'!Q18)</f>
        <v>0.96</v>
      </c>
    </row>
    <row r="18" spans="2:5" ht="20.100000000000001" customHeight="1" thickBot="1" x14ac:dyDescent="0.25">
      <c r="B18" s="4" t="s">
        <v>30</v>
      </c>
      <c r="C18" s="29">
        <f>('Personas Enjuiciadas'!D19+'Personas Enjuiciadas'!E19+'Personas Enjuiciadas'!I19+'Personas Enjuiciadas'!J19)/'Personas Enjuiciadas'!M19</f>
        <v>0.84922394678492241</v>
      </c>
      <c r="D18" s="29">
        <f>('Personas Enjuiciadas'!D19+'Personas Enjuiciadas'!I19)/('Personas Enjuiciadas'!N19+'Personas Enjuiciadas'!P19)</f>
        <v>0.83206106870229013</v>
      </c>
      <c r="E18" s="29">
        <f>('Personas Enjuiciadas'!E19+'Personas Enjuiciadas'!J19)/('Personas Enjuiciadas'!O19+'Personas Enjuiciadas'!Q19)</f>
        <v>0.87301587301587302</v>
      </c>
    </row>
    <row r="19" spans="2:5" ht="20.100000000000001" customHeight="1" thickBot="1" x14ac:dyDescent="0.25">
      <c r="B19" s="4" t="s">
        <v>31</v>
      </c>
      <c r="C19" s="29">
        <f>('Personas Enjuiciadas'!D20+'Personas Enjuiciadas'!E20+'Personas Enjuiciadas'!I20+'Personas Enjuiciadas'!J20)/'Personas Enjuiciadas'!M20</f>
        <v>0.88958990536277605</v>
      </c>
      <c r="D19" s="29">
        <f>('Personas Enjuiciadas'!D20+'Personas Enjuiciadas'!I20)/('Personas Enjuiciadas'!N20+'Personas Enjuiciadas'!P20)</f>
        <v>0.8693467336683417</v>
      </c>
      <c r="E19" s="29">
        <f>('Personas Enjuiciadas'!E20+'Personas Enjuiciadas'!J20)/('Personas Enjuiciadas'!O20+'Personas Enjuiciadas'!Q20)</f>
        <v>0.92372881355932202</v>
      </c>
    </row>
    <row r="20" spans="2:5" ht="20.100000000000001" customHeight="1" thickBot="1" x14ac:dyDescent="0.25">
      <c r="B20" s="4" t="s">
        <v>32</v>
      </c>
      <c r="C20" s="29">
        <f>('Personas Enjuiciadas'!D21+'Personas Enjuiciadas'!E21+'Personas Enjuiciadas'!I21+'Personas Enjuiciadas'!J21)/'Personas Enjuiciadas'!M21</f>
        <v>0.9263157894736842</v>
      </c>
      <c r="D20" s="29">
        <f>('Personas Enjuiciadas'!D21+'Personas Enjuiciadas'!I21)/('Personas Enjuiciadas'!N21+'Personas Enjuiciadas'!P21)</f>
        <v>0.91463414634146345</v>
      </c>
      <c r="E20" s="29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9">
        <f>('Personas Enjuiciadas'!D22+'Personas Enjuiciadas'!E22+'Personas Enjuiciadas'!I22+'Personas Enjuiciadas'!J22)/'Personas Enjuiciadas'!M22</f>
        <v>0.875</v>
      </c>
      <c r="D21" s="29">
        <f>('Personas Enjuiciadas'!D22+'Personas Enjuiciadas'!I22)/('Personas Enjuiciadas'!N22+'Personas Enjuiciadas'!P22)</f>
        <v>0.86802030456852797</v>
      </c>
      <c r="E21" s="29">
        <f>('Personas Enjuiciadas'!E22+'Personas Enjuiciadas'!J22)/('Personas Enjuiciadas'!O22+'Personas Enjuiciadas'!Q22)</f>
        <v>0.92592592592592593</v>
      </c>
    </row>
    <row r="22" spans="2:5" ht="20.100000000000001" customHeight="1" thickBot="1" x14ac:dyDescent="0.25">
      <c r="B22" s="4" t="s">
        <v>34</v>
      </c>
      <c r="C22" s="29">
        <f>('Personas Enjuiciadas'!D23+'Personas Enjuiciadas'!E23+'Personas Enjuiciadas'!I23+'Personas Enjuiciadas'!J23)/'Personas Enjuiciadas'!M23</f>
        <v>0.75595238095238093</v>
      </c>
      <c r="D22" s="29">
        <f>('Personas Enjuiciadas'!D23+'Personas Enjuiciadas'!I23)/('Personas Enjuiciadas'!N23+'Personas Enjuiciadas'!P23)</f>
        <v>0.73113207547169812</v>
      </c>
      <c r="E22" s="29">
        <f>('Personas Enjuiciadas'!E23+'Personas Enjuiciadas'!J23)/('Personas Enjuiciadas'!O23+'Personas Enjuiciadas'!Q23)</f>
        <v>0.79838709677419351</v>
      </c>
    </row>
    <row r="23" spans="2:5" ht="20.100000000000001" customHeight="1" thickBot="1" x14ac:dyDescent="0.25">
      <c r="B23" s="4" t="s">
        <v>35</v>
      </c>
      <c r="C23" s="29">
        <f>('Personas Enjuiciadas'!D24+'Personas Enjuiciadas'!E24+'Personas Enjuiciadas'!I24+'Personas Enjuiciadas'!J24)/'Personas Enjuiciadas'!M24</f>
        <v>0.96033994334277617</v>
      </c>
      <c r="D23" s="29">
        <f>('Personas Enjuiciadas'!D24+'Personas Enjuiciadas'!I24)/('Personas Enjuiciadas'!N24+'Personas Enjuiciadas'!P24)</f>
        <v>0.9641255605381166</v>
      </c>
      <c r="E23" s="29">
        <f>('Personas Enjuiciadas'!E24+'Personas Enjuiciadas'!J24)/('Personas Enjuiciadas'!O24+'Personas Enjuiciadas'!Q24)</f>
        <v>0.9538461538461539</v>
      </c>
    </row>
    <row r="24" spans="2:5" ht="20.100000000000001" customHeight="1" thickBot="1" x14ac:dyDescent="0.25">
      <c r="B24" s="4" t="s">
        <v>36</v>
      </c>
      <c r="C24" s="29">
        <f>('Personas Enjuiciadas'!D25+'Personas Enjuiciadas'!E25+'Personas Enjuiciadas'!I25+'Personas Enjuiciadas'!J25)/'Personas Enjuiciadas'!M25</f>
        <v>0.9642857142857143</v>
      </c>
      <c r="D24" s="29">
        <f>('Personas Enjuiciadas'!D25+'Personas Enjuiciadas'!I25)/('Personas Enjuiciadas'!N25+'Personas Enjuiciadas'!P25)</f>
        <v>0.97297297297297303</v>
      </c>
      <c r="E24" s="29">
        <f>('Personas Enjuiciadas'!E25+'Personas Enjuiciadas'!J25)/('Personas Enjuiciadas'!O25+'Personas Enjuiciadas'!Q25)</f>
        <v>0.95744680851063835</v>
      </c>
    </row>
    <row r="25" spans="2:5" ht="20.100000000000001" customHeight="1" thickBot="1" x14ac:dyDescent="0.25">
      <c r="B25" s="5" t="s">
        <v>37</v>
      </c>
      <c r="C25" s="29">
        <f>('Personas Enjuiciadas'!D26+'Personas Enjuiciadas'!E26+'Personas Enjuiciadas'!I26+'Personas Enjuiciadas'!J26)/'Personas Enjuiciadas'!M26</f>
        <v>0.95033112582781454</v>
      </c>
      <c r="D25" s="29">
        <f>('Personas Enjuiciadas'!D26+'Personas Enjuiciadas'!I26)/('Personas Enjuiciadas'!N26+'Personas Enjuiciadas'!P26)</f>
        <v>0.9382022471910112</v>
      </c>
      <c r="E25" s="29">
        <f>('Personas Enjuiciadas'!E26+'Personas Enjuiciadas'!J26)/('Personas Enjuiciadas'!O26+'Personas Enjuiciadas'!Q26)</f>
        <v>0.967741935483871</v>
      </c>
    </row>
    <row r="26" spans="2:5" ht="20.100000000000001" customHeight="1" thickBot="1" x14ac:dyDescent="0.25">
      <c r="B26" s="6" t="s">
        <v>38</v>
      </c>
      <c r="C26" s="30">
        <f>('Personas Enjuiciadas'!D27+'Personas Enjuiciadas'!E27+'Personas Enjuiciadas'!I27+'Personas Enjuiciadas'!J27)/'Personas Enjuiciadas'!M27</f>
        <v>0.98275862068965514</v>
      </c>
      <c r="D26" s="30">
        <f>('Personas Enjuiciadas'!D27+'Personas Enjuiciadas'!I27)/('Personas Enjuiciadas'!N27+'Personas Enjuiciadas'!P27)</f>
        <v>1</v>
      </c>
      <c r="E26" s="30">
        <f>('Personas Enjuiciadas'!E27+'Personas Enjuiciadas'!J27)/('Personas Enjuiciadas'!O27+'Personas Enjuiciadas'!Q27)</f>
        <v>0.95238095238095233</v>
      </c>
    </row>
    <row r="27" spans="2:5" ht="20.100000000000001" customHeight="1" thickBot="1" x14ac:dyDescent="0.25">
      <c r="B27" s="7" t="s">
        <v>39</v>
      </c>
      <c r="C27" s="28">
        <f>('Personas Enjuiciadas'!D28+'Personas Enjuiciadas'!E28+'Personas Enjuiciadas'!I28+'Personas Enjuiciadas'!J28)/'Personas Enjuiciadas'!M28</f>
        <v>0.89048504309616361</v>
      </c>
      <c r="D27" s="28">
        <f>('Personas Enjuiciadas'!D28+'Personas Enjuiciadas'!I28)/('Personas Enjuiciadas'!N28+'Personas Enjuiciadas'!P28)</f>
        <v>0.87223168654173766</v>
      </c>
      <c r="E27" s="28">
        <f>('Personas Enjuiciadas'!E28+'Personas Enjuiciadas'!J28)/('Personas Enjuiciadas'!O28+'Personas Enjuiciadas'!Q28)</f>
        <v>0.93196902654867253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90" t="s">
        <v>251</v>
      </c>
      <c r="D9" s="91"/>
      <c r="E9" s="91"/>
      <c r="F9" s="91"/>
      <c r="G9" s="66"/>
      <c r="H9" s="90" t="s">
        <v>263</v>
      </c>
      <c r="I9" s="91"/>
      <c r="J9" s="91"/>
      <c r="K9" s="91"/>
      <c r="L9" s="93"/>
    </row>
    <row r="10" spans="2:12" ht="59.25" customHeight="1" thickBot="1" x14ac:dyDescent="0.25">
      <c r="B10" s="38"/>
      <c r="C10" s="35" t="s">
        <v>172</v>
      </c>
      <c r="D10" s="35" t="s">
        <v>173</v>
      </c>
      <c r="E10" s="35" t="s">
        <v>260</v>
      </c>
      <c r="F10" s="35" t="s">
        <v>175</v>
      </c>
      <c r="G10" s="67" t="s">
        <v>257</v>
      </c>
      <c r="H10" s="63" t="s">
        <v>252</v>
      </c>
      <c r="I10" s="63" t="s">
        <v>255</v>
      </c>
      <c r="J10" s="63" t="s">
        <v>254</v>
      </c>
      <c r="K10" s="63" t="s">
        <v>253</v>
      </c>
      <c r="L10" s="35" t="s">
        <v>258</v>
      </c>
    </row>
    <row r="11" spans="2:12" ht="20.100000000000001" customHeight="1" thickBot="1" x14ac:dyDescent="0.25">
      <c r="B11" s="3" t="s">
        <v>22</v>
      </c>
      <c r="C11" s="19">
        <v>344</v>
      </c>
      <c r="D11" s="19">
        <v>263</v>
      </c>
      <c r="E11" s="19">
        <v>686</v>
      </c>
      <c r="F11" s="19">
        <v>741</v>
      </c>
      <c r="G11" s="19">
        <f>SUM(C11:F11)</f>
        <v>2034</v>
      </c>
      <c r="H11" s="19">
        <v>14</v>
      </c>
      <c r="I11" s="19">
        <v>3</v>
      </c>
      <c r="J11" s="19">
        <v>4</v>
      </c>
      <c r="K11" s="19">
        <v>0</v>
      </c>
      <c r="L11" s="19">
        <v>2055</v>
      </c>
    </row>
    <row r="12" spans="2:12" ht="20.100000000000001" customHeight="1" thickBot="1" x14ac:dyDescent="0.25">
      <c r="B12" s="4" t="s">
        <v>23</v>
      </c>
      <c r="C12" s="20">
        <v>23</v>
      </c>
      <c r="D12" s="20">
        <v>22</v>
      </c>
      <c r="E12" s="20">
        <v>84</v>
      </c>
      <c r="F12" s="20">
        <v>104</v>
      </c>
      <c r="G12" s="20">
        <f t="shared" ref="G12:G28" si="0">SUM(C12:F12)</f>
        <v>233</v>
      </c>
      <c r="H12" s="20">
        <v>0</v>
      </c>
      <c r="I12" s="20">
        <v>0</v>
      </c>
      <c r="J12" s="20">
        <v>0</v>
      </c>
      <c r="K12" s="20">
        <v>0</v>
      </c>
      <c r="L12" s="20">
        <v>233</v>
      </c>
    </row>
    <row r="13" spans="2:12" ht="20.100000000000001" customHeight="1" thickBot="1" x14ac:dyDescent="0.25">
      <c r="B13" s="4" t="s">
        <v>24</v>
      </c>
      <c r="C13" s="20">
        <v>33</v>
      </c>
      <c r="D13" s="20">
        <v>22</v>
      </c>
      <c r="E13" s="20">
        <v>54</v>
      </c>
      <c r="F13" s="20">
        <v>84</v>
      </c>
      <c r="G13" s="20">
        <f t="shared" si="0"/>
        <v>193</v>
      </c>
      <c r="H13" s="20">
        <v>4</v>
      </c>
      <c r="I13" s="20">
        <v>1</v>
      </c>
      <c r="J13" s="20">
        <v>7</v>
      </c>
      <c r="K13" s="20">
        <v>0</v>
      </c>
      <c r="L13" s="20">
        <v>205</v>
      </c>
    </row>
    <row r="14" spans="2:12" ht="20.100000000000001" customHeight="1" thickBot="1" x14ac:dyDescent="0.25">
      <c r="B14" s="4" t="s">
        <v>25</v>
      </c>
      <c r="C14" s="20">
        <v>52</v>
      </c>
      <c r="D14" s="20">
        <v>42</v>
      </c>
      <c r="E14" s="20">
        <v>87</v>
      </c>
      <c r="F14" s="20">
        <v>98</v>
      </c>
      <c r="G14" s="20">
        <f t="shared" si="0"/>
        <v>279</v>
      </c>
      <c r="H14" s="20">
        <v>4</v>
      </c>
      <c r="I14" s="20">
        <v>0</v>
      </c>
      <c r="J14" s="20">
        <v>0</v>
      </c>
      <c r="K14" s="20">
        <v>0</v>
      </c>
      <c r="L14" s="20">
        <v>283</v>
      </c>
    </row>
    <row r="15" spans="2:12" ht="20.100000000000001" customHeight="1" thickBot="1" x14ac:dyDescent="0.25">
      <c r="B15" s="4" t="s">
        <v>26</v>
      </c>
      <c r="C15" s="20">
        <v>56</v>
      </c>
      <c r="D15" s="20">
        <v>34</v>
      </c>
      <c r="E15" s="20">
        <v>164</v>
      </c>
      <c r="F15" s="20">
        <v>231</v>
      </c>
      <c r="G15" s="20">
        <f t="shared" si="0"/>
        <v>485</v>
      </c>
      <c r="H15" s="20">
        <v>1</v>
      </c>
      <c r="I15" s="20">
        <v>0</v>
      </c>
      <c r="J15" s="20">
        <v>0</v>
      </c>
      <c r="K15" s="20">
        <v>0</v>
      </c>
      <c r="L15" s="20">
        <v>486</v>
      </c>
    </row>
    <row r="16" spans="2:12" ht="20.100000000000001" customHeight="1" thickBot="1" x14ac:dyDescent="0.25">
      <c r="B16" s="4" t="s">
        <v>27</v>
      </c>
      <c r="C16" s="20">
        <v>10</v>
      </c>
      <c r="D16" s="20">
        <v>9</v>
      </c>
      <c r="E16" s="20">
        <v>45</v>
      </c>
      <c r="F16" s="20">
        <v>41</v>
      </c>
      <c r="G16" s="20">
        <f t="shared" si="0"/>
        <v>105</v>
      </c>
      <c r="H16" s="20">
        <v>2</v>
      </c>
      <c r="I16" s="20">
        <v>1</v>
      </c>
      <c r="J16" s="20">
        <v>0</v>
      </c>
      <c r="K16" s="20">
        <v>0</v>
      </c>
      <c r="L16" s="20">
        <v>108</v>
      </c>
    </row>
    <row r="17" spans="2:12" ht="20.100000000000001" customHeight="1" thickBot="1" x14ac:dyDescent="0.25">
      <c r="B17" s="4" t="s">
        <v>28</v>
      </c>
      <c r="C17" s="20">
        <v>48</v>
      </c>
      <c r="D17" s="20">
        <v>35</v>
      </c>
      <c r="E17" s="20">
        <v>145</v>
      </c>
      <c r="F17" s="20">
        <v>146</v>
      </c>
      <c r="G17" s="20">
        <f t="shared" si="0"/>
        <v>374</v>
      </c>
      <c r="H17" s="20">
        <v>0</v>
      </c>
      <c r="I17" s="20">
        <v>0</v>
      </c>
      <c r="J17" s="20">
        <v>0</v>
      </c>
      <c r="K17" s="20">
        <v>3</v>
      </c>
      <c r="L17" s="20">
        <v>377</v>
      </c>
    </row>
    <row r="18" spans="2:12" ht="20.100000000000001" customHeight="1" thickBot="1" x14ac:dyDescent="0.25">
      <c r="B18" s="4" t="s">
        <v>29</v>
      </c>
      <c r="C18" s="20">
        <v>82</v>
      </c>
      <c r="D18" s="20">
        <v>44</v>
      </c>
      <c r="E18" s="20">
        <v>117</v>
      </c>
      <c r="F18" s="20">
        <v>137</v>
      </c>
      <c r="G18" s="20">
        <f t="shared" si="0"/>
        <v>380</v>
      </c>
      <c r="H18" s="20">
        <v>0</v>
      </c>
      <c r="I18" s="20">
        <v>0</v>
      </c>
      <c r="J18" s="20">
        <v>0</v>
      </c>
      <c r="K18" s="20">
        <v>0</v>
      </c>
      <c r="L18" s="20">
        <v>380</v>
      </c>
    </row>
    <row r="19" spans="2:12" ht="20.100000000000001" customHeight="1" thickBot="1" x14ac:dyDescent="0.25">
      <c r="B19" s="4" t="s">
        <v>30</v>
      </c>
      <c r="C19" s="20">
        <v>205</v>
      </c>
      <c r="D19" s="20">
        <v>145</v>
      </c>
      <c r="E19" s="20">
        <v>336</v>
      </c>
      <c r="F19" s="20">
        <v>553</v>
      </c>
      <c r="G19" s="20">
        <f t="shared" si="0"/>
        <v>1239</v>
      </c>
      <c r="H19" s="20">
        <v>0</v>
      </c>
      <c r="I19" s="20">
        <v>1</v>
      </c>
      <c r="J19" s="20">
        <v>5</v>
      </c>
      <c r="K19" s="20">
        <v>0</v>
      </c>
      <c r="L19" s="20">
        <v>1245</v>
      </c>
    </row>
    <row r="20" spans="2:12" ht="20.100000000000001" customHeight="1" thickBot="1" x14ac:dyDescent="0.25">
      <c r="B20" s="4" t="s">
        <v>31</v>
      </c>
      <c r="C20" s="20">
        <v>231</v>
      </c>
      <c r="D20" s="20">
        <v>172</v>
      </c>
      <c r="E20" s="20">
        <v>428</v>
      </c>
      <c r="F20" s="20">
        <v>507</v>
      </c>
      <c r="G20" s="20">
        <f t="shared" si="0"/>
        <v>1338</v>
      </c>
      <c r="H20" s="20">
        <v>6</v>
      </c>
      <c r="I20" s="20">
        <v>3</v>
      </c>
      <c r="J20" s="20">
        <v>2</v>
      </c>
      <c r="K20" s="20">
        <v>1</v>
      </c>
      <c r="L20" s="20">
        <v>1350</v>
      </c>
    </row>
    <row r="21" spans="2:12" ht="20.100000000000001" customHeight="1" thickBot="1" x14ac:dyDescent="0.25">
      <c r="B21" s="4" t="s">
        <v>32</v>
      </c>
      <c r="C21" s="20">
        <v>30</v>
      </c>
      <c r="D21" s="20">
        <v>22</v>
      </c>
      <c r="E21" s="20">
        <v>58</v>
      </c>
      <c r="F21" s="20">
        <v>97</v>
      </c>
      <c r="G21" s="20">
        <f t="shared" si="0"/>
        <v>207</v>
      </c>
      <c r="H21" s="20">
        <v>1</v>
      </c>
      <c r="I21" s="20">
        <v>1</v>
      </c>
      <c r="J21" s="20">
        <v>0</v>
      </c>
      <c r="K21" s="20">
        <v>7</v>
      </c>
      <c r="L21" s="20">
        <v>216</v>
      </c>
    </row>
    <row r="22" spans="2:12" ht="20.100000000000001" customHeight="1" thickBot="1" x14ac:dyDescent="0.25">
      <c r="B22" s="4" t="s">
        <v>33</v>
      </c>
      <c r="C22" s="20">
        <v>94</v>
      </c>
      <c r="D22" s="20">
        <v>50</v>
      </c>
      <c r="E22" s="20">
        <v>136</v>
      </c>
      <c r="F22" s="20">
        <v>172</v>
      </c>
      <c r="G22" s="20">
        <f t="shared" si="0"/>
        <v>452</v>
      </c>
      <c r="H22" s="20">
        <v>18</v>
      </c>
      <c r="I22" s="20">
        <v>3</v>
      </c>
      <c r="J22" s="20">
        <v>0</v>
      </c>
      <c r="K22" s="20">
        <v>3</v>
      </c>
      <c r="L22" s="20">
        <v>476</v>
      </c>
    </row>
    <row r="23" spans="2:12" ht="20.100000000000001" customHeight="1" thickBot="1" x14ac:dyDescent="0.25">
      <c r="B23" s="4" t="s">
        <v>34</v>
      </c>
      <c r="C23" s="20">
        <v>168</v>
      </c>
      <c r="D23" s="20">
        <v>113</v>
      </c>
      <c r="E23" s="20">
        <v>441</v>
      </c>
      <c r="F23" s="20">
        <v>504</v>
      </c>
      <c r="G23" s="20">
        <f t="shared" si="0"/>
        <v>1226</v>
      </c>
      <c r="H23" s="20">
        <v>3</v>
      </c>
      <c r="I23" s="20">
        <v>1</v>
      </c>
      <c r="J23" s="20">
        <v>0</v>
      </c>
      <c r="K23" s="20">
        <v>0</v>
      </c>
      <c r="L23" s="20">
        <v>1230</v>
      </c>
    </row>
    <row r="24" spans="2:12" ht="20.100000000000001" customHeight="1" thickBot="1" x14ac:dyDescent="0.25">
      <c r="B24" s="4" t="s">
        <v>35</v>
      </c>
      <c r="C24" s="20">
        <v>57</v>
      </c>
      <c r="D24" s="20">
        <v>41</v>
      </c>
      <c r="E24" s="20">
        <v>124</v>
      </c>
      <c r="F24" s="20">
        <v>112</v>
      </c>
      <c r="G24" s="20">
        <f t="shared" si="0"/>
        <v>334</v>
      </c>
      <c r="H24" s="20">
        <v>0</v>
      </c>
      <c r="I24" s="20">
        <v>3</v>
      </c>
      <c r="J24" s="20">
        <v>4</v>
      </c>
      <c r="K24" s="20">
        <v>1</v>
      </c>
      <c r="L24" s="20">
        <v>342</v>
      </c>
    </row>
    <row r="25" spans="2:12" ht="20.100000000000001" customHeight="1" thickBot="1" x14ac:dyDescent="0.25">
      <c r="B25" s="4" t="s">
        <v>36</v>
      </c>
      <c r="C25" s="20">
        <v>19</v>
      </c>
      <c r="D25" s="20">
        <v>15</v>
      </c>
      <c r="E25" s="20">
        <v>23</v>
      </c>
      <c r="F25" s="20">
        <v>33</v>
      </c>
      <c r="G25" s="20">
        <f t="shared" si="0"/>
        <v>90</v>
      </c>
      <c r="H25" s="20">
        <v>4</v>
      </c>
      <c r="I25" s="20">
        <v>1</v>
      </c>
      <c r="J25" s="20">
        <v>0</v>
      </c>
      <c r="K25" s="20">
        <v>0</v>
      </c>
      <c r="L25" s="20">
        <v>95</v>
      </c>
    </row>
    <row r="26" spans="2:12" ht="20.100000000000001" customHeight="1" thickBot="1" x14ac:dyDescent="0.25">
      <c r="B26" s="5" t="s">
        <v>37</v>
      </c>
      <c r="C26" s="20">
        <v>51</v>
      </c>
      <c r="D26" s="20">
        <v>23</v>
      </c>
      <c r="E26" s="20">
        <v>67</v>
      </c>
      <c r="F26" s="20">
        <v>109</v>
      </c>
      <c r="G26" s="20">
        <f t="shared" si="0"/>
        <v>250</v>
      </c>
      <c r="H26" s="20">
        <v>1</v>
      </c>
      <c r="I26" s="20">
        <v>1</v>
      </c>
      <c r="J26" s="20">
        <v>1</v>
      </c>
      <c r="K26" s="20">
        <v>1</v>
      </c>
      <c r="L26" s="20">
        <v>254</v>
      </c>
    </row>
    <row r="27" spans="2:12" ht="20.100000000000001" customHeight="1" thickBot="1" x14ac:dyDescent="0.25">
      <c r="B27" s="6" t="s">
        <v>38</v>
      </c>
      <c r="C27" s="21">
        <v>13</v>
      </c>
      <c r="D27" s="21">
        <v>5</v>
      </c>
      <c r="E27" s="21">
        <v>34</v>
      </c>
      <c r="F27" s="21">
        <v>26</v>
      </c>
      <c r="G27" s="21">
        <f t="shared" si="0"/>
        <v>78</v>
      </c>
      <c r="H27" s="21">
        <v>0</v>
      </c>
      <c r="I27" s="21">
        <v>1</v>
      </c>
      <c r="J27" s="21">
        <v>0</v>
      </c>
      <c r="K27" s="21">
        <v>4</v>
      </c>
      <c r="L27" s="21">
        <v>83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1516</v>
      </c>
      <c r="D28" s="9">
        <f t="shared" si="1"/>
        <v>1057</v>
      </c>
      <c r="E28" s="9">
        <f t="shared" si="1"/>
        <v>3029</v>
      </c>
      <c r="F28" s="9">
        <f t="shared" si="1"/>
        <v>3695</v>
      </c>
      <c r="G28" s="9">
        <f t="shared" si="0"/>
        <v>9297</v>
      </c>
      <c r="H28" s="9">
        <f t="shared" si="1"/>
        <v>58</v>
      </c>
      <c r="I28" s="9">
        <f t="shared" si="1"/>
        <v>20</v>
      </c>
      <c r="J28" s="9">
        <f t="shared" si="1"/>
        <v>23</v>
      </c>
      <c r="K28" s="9">
        <f t="shared" si="1"/>
        <v>20</v>
      </c>
      <c r="L28" s="9">
        <f t="shared" si="1"/>
        <v>9418</v>
      </c>
    </row>
    <row r="29" spans="2:1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1" spans="2:12" ht="20.100000000000001" customHeight="1" x14ac:dyDescent="0.2">
      <c r="C31" s="90" t="s">
        <v>259</v>
      </c>
      <c r="D31" s="91"/>
      <c r="E31" s="91"/>
      <c r="F31" s="91"/>
      <c r="G31" s="91"/>
      <c r="H31" s="91"/>
      <c r="I31" s="91"/>
      <c r="J31" s="91"/>
    </row>
    <row r="32" spans="2:12" ht="71.25" x14ac:dyDescent="0.2">
      <c r="C32" s="35" t="s">
        <v>172</v>
      </c>
      <c r="D32" s="35" t="s">
        <v>173</v>
      </c>
      <c r="E32" s="35" t="s">
        <v>174</v>
      </c>
      <c r="F32" s="35" t="s">
        <v>175</v>
      </c>
      <c r="G32" s="63" t="s">
        <v>252</v>
      </c>
      <c r="H32" s="63" t="s">
        <v>255</v>
      </c>
      <c r="I32" s="63" t="s">
        <v>254</v>
      </c>
      <c r="J32" s="63" t="s">
        <v>253</v>
      </c>
    </row>
    <row r="33" spans="2:10" ht="20.100000000000001" customHeight="1" thickBot="1" x14ac:dyDescent="0.25">
      <c r="B33" s="3" t="s">
        <v>22</v>
      </c>
      <c r="C33" s="31">
        <f t="shared" ref="C33:F50" si="2">C11/$L11</f>
        <v>0.16739659367396595</v>
      </c>
      <c r="D33" s="31">
        <f t="shared" si="2"/>
        <v>0.12798053527980535</v>
      </c>
      <c r="E33" s="31">
        <f t="shared" si="2"/>
        <v>0.33381995133819953</v>
      </c>
      <c r="F33" s="31">
        <f t="shared" si="2"/>
        <v>0.3605839416058394</v>
      </c>
      <c r="G33" s="31">
        <f>IF(H11=0,"-",H11/$L11)</f>
        <v>6.8126520681265207E-3</v>
      </c>
      <c r="H33" s="31">
        <f t="shared" ref="H33:J33" si="3">IF(I11=0,"-",I11/$L11)</f>
        <v>1.4598540145985401E-3</v>
      </c>
      <c r="I33" s="31">
        <f t="shared" si="3"/>
        <v>1.9464720194647203E-3</v>
      </c>
      <c r="J33" s="31" t="str">
        <f t="shared" si="3"/>
        <v>-</v>
      </c>
    </row>
    <row r="34" spans="2:10" ht="20.100000000000001" customHeight="1" thickBot="1" x14ac:dyDescent="0.25">
      <c r="B34" s="4" t="s">
        <v>23</v>
      </c>
      <c r="C34" s="29">
        <f t="shared" si="2"/>
        <v>9.8712446351931327E-2</v>
      </c>
      <c r="D34" s="29">
        <f t="shared" si="2"/>
        <v>9.4420600858369105E-2</v>
      </c>
      <c r="E34" s="29">
        <f t="shared" si="2"/>
        <v>0.36051502145922748</v>
      </c>
      <c r="F34" s="29">
        <f t="shared" si="2"/>
        <v>0.44635193133047213</v>
      </c>
      <c r="G34" s="29" t="str">
        <f t="shared" ref="G34:J34" si="4">IF(H12=0,"-",H12/$L12)</f>
        <v>-</v>
      </c>
      <c r="H34" s="29" t="str">
        <f t="shared" si="4"/>
        <v>-</v>
      </c>
      <c r="I34" s="29" t="str">
        <f t="shared" si="4"/>
        <v>-</v>
      </c>
      <c r="J34" s="29" t="str">
        <f t="shared" si="4"/>
        <v>-</v>
      </c>
    </row>
    <row r="35" spans="2:10" ht="20.100000000000001" customHeight="1" thickBot="1" x14ac:dyDescent="0.25">
      <c r="B35" s="4" t="s">
        <v>24</v>
      </c>
      <c r="C35" s="29">
        <f t="shared" si="2"/>
        <v>0.16097560975609757</v>
      </c>
      <c r="D35" s="29">
        <f t="shared" si="2"/>
        <v>0.10731707317073171</v>
      </c>
      <c r="E35" s="29">
        <f t="shared" si="2"/>
        <v>0.26341463414634148</v>
      </c>
      <c r="F35" s="29">
        <f t="shared" si="2"/>
        <v>0.40975609756097559</v>
      </c>
      <c r="G35" s="29">
        <f t="shared" ref="G35:J35" si="5">IF(H13=0,"-",H13/$L13)</f>
        <v>1.9512195121951219E-2</v>
      </c>
      <c r="H35" s="29">
        <f t="shared" si="5"/>
        <v>4.8780487804878049E-3</v>
      </c>
      <c r="I35" s="29">
        <f t="shared" si="5"/>
        <v>3.4146341463414637E-2</v>
      </c>
      <c r="J35" s="29" t="str">
        <f t="shared" si="5"/>
        <v>-</v>
      </c>
    </row>
    <row r="36" spans="2:10" ht="20.100000000000001" customHeight="1" thickBot="1" x14ac:dyDescent="0.25">
      <c r="B36" s="4" t="s">
        <v>25</v>
      </c>
      <c r="C36" s="29">
        <f t="shared" si="2"/>
        <v>0.18374558303886926</v>
      </c>
      <c r="D36" s="29">
        <f t="shared" si="2"/>
        <v>0.14840989399293286</v>
      </c>
      <c r="E36" s="29">
        <f t="shared" si="2"/>
        <v>0.30742049469964666</v>
      </c>
      <c r="F36" s="29">
        <f t="shared" si="2"/>
        <v>0.3462897526501767</v>
      </c>
      <c r="G36" s="29">
        <f t="shared" ref="G36:J36" si="6">IF(H14=0,"-",H14/$L14)</f>
        <v>1.4134275618374558E-2</v>
      </c>
      <c r="H36" s="29" t="str">
        <f t="shared" si="6"/>
        <v>-</v>
      </c>
      <c r="I36" s="29" t="str">
        <f t="shared" si="6"/>
        <v>-</v>
      </c>
      <c r="J36" s="29" t="str">
        <f t="shared" si="6"/>
        <v>-</v>
      </c>
    </row>
    <row r="37" spans="2:10" ht="20.100000000000001" customHeight="1" thickBot="1" x14ac:dyDescent="0.25">
      <c r="B37" s="4" t="s">
        <v>26</v>
      </c>
      <c r="C37" s="29">
        <f t="shared" si="2"/>
        <v>0.11522633744855967</v>
      </c>
      <c r="D37" s="29">
        <f t="shared" si="2"/>
        <v>6.9958847736625515E-2</v>
      </c>
      <c r="E37" s="29">
        <f t="shared" si="2"/>
        <v>0.33744855967078191</v>
      </c>
      <c r="F37" s="29">
        <f t="shared" si="2"/>
        <v>0.47530864197530864</v>
      </c>
      <c r="G37" s="29">
        <f t="shared" ref="G37:J37" si="7">IF(H15=0,"-",H15/$L15)</f>
        <v>2.05761316872428E-3</v>
      </c>
      <c r="H37" s="29" t="str">
        <f t="shared" si="7"/>
        <v>-</v>
      </c>
      <c r="I37" s="29" t="str">
        <f t="shared" si="7"/>
        <v>-</v>
      </c>
      <c r="J37" s="29" t="str">
        <f t="shared" si="7"/>
        <v>-</v>
      </c>
    </row>
    <row r="38" spans="2:10" ht="20.100000000000001" customHeight="1" thickBot="1" x14ac:dyDescent="0.25">
      <c r="B38" s="4" t="s">
        <v>27</v>
      </c>
      <c r="C38" s="29">
        <f t="shared" si="2"/>
        <v>9.2592592592592587E-2</v>
      </c>
      <c r="D38" s="29">
        <f t="shared" si="2"/>
        <v>8.3333333333333329E-2</v>
      </c>
      <c r="E38" s="29">
        <f t="shared" si="2"/>
        <v>0.41666666666666669</v>
      </c>
      <c r="F38" s="29">
        <f t="shared" si="2"/>
        <v>0.37962962962962965</v>
      </c>
      <c r="G38" s="29">
        <f t="shared" ref="G38:J38" si="8">IF(H16=0,"-",H16/$L16)</f>
        <v>1.8518518518518517E-2</v>
      </c>
      <c r="H38" s="29">
        <f t="shared" si="8"/>
        <v>9.2592592592592587E-3</v>
      </c>
      <c r="I38" s="29" t="str">
        <f t="shared" si="8"/>
        <v>-</v>
      </c>
      <c r="J38" s="29" t="str">
        <f t="shared" si="8"/>
        <v>-</v>
      </c>
    </row>
    <row r="39" spans="2:10" ht="20.100000000000001" customHeight="1" thickBot="1" x14ac:dyDescent="0.25">
      <c r="B39" s="4" t="s">
        <v>28</v>
      </c>
      <c r="C39" s="29">
        <f t="shared" si="2"/>
        <v>0.1273209549071618</v>
      </c>
      <c r="D39" s="29">
        <f t="shared" si="2"/>
        <v>9.2838196286472149E-2</v>
      </c>
      <c r="E39" s="29">
        <f t="shared" si="2"/>
        <v>0.38461538461538464</v>
      </c>
      <c r="F39" s="29">
        <f t="shared" si="2"/>
        <v>0.38726790450928383</v>
      </c>
      <c r="G39" s="29" t="str">
        <f t="shared" ref="G39:J39" si="9">IF(H17=0,"-",H17/$L17)</f>
        <v>-</v>
      </c>
      <c r="H39" s="29" t="str">
        <f t="shared" si="9"/>
        <v>-</v>
      </c>
      <c r="I39" s="29" t="str">
        <f t="shared" si="9"/>
        <v>-</v>
      </c>
      <c r="J39" s="29">
        <f t="shared" si="9"/>
        <v>7.9575596816976128E-3</v>
      </c>
    </row>
    <row r="40" spans="2:10" ht="20.100000000000001" customHeight="1" thickBot="1" x14ac:dyDescent="0.25">
      <c r="B40" s="4" t="s">
        <v>29</v>
      </c>
      <c r="C40" s="29">
        <f t="shared" si="2"/>
        <v>0.21578947368421053</v>
      </c>
      <c r="D40" s="29">
        <f t="shared" si="2"/>
        <v>0.11578947368421053</v>
      </c>
      <c r="E40" s="29">
        <f t="shared" si="2"/>
        <v>0.30789473684210528</v>
      </c>
      <c r="F40" s="29">
        <f t="shared" si="2"/>
        <v>0.36052631578947369</v>
      </c>
      <c r="G40" s="29" t="str">
        <f t="shared" ref="G40:J40" si="10">IF(H18=0,"-",H18/$L18)</f>
        <v>-</v>
      </c>
      <c r="H40" s="29" t="str">
        <f t="shared" si="10"/>
        <v>-</v>
      </c>
      <c r="I40" s="29" t="str">
        <f t="shared" si="10"/>
        <v>-</v>
      </c>
      <c r="J40" s="29" t="str">
        <f t="shared" si="10"/>
        <v>-</v>
      </c>
    </row>
    <row r="41" spans="2:10" ht="20.100000000000001" customHeight="1" thickBot="1" x14ac:dyDescent="0.25">
      <c r="B41" s="4" t="s">
        <v>30</v>
      </c>
      <c r="C41" s="29">
        <f t="shared" si="2"/>
        <v>0.1646586345381526</v>
      </c>
      <c r="D41" s="29">
        <f t="shared" si="2"/>
        <v>0.11646586345381527</v>
      </c>
      <c r="E41" s="29">
        <f t="shared" si="2"/>
        <v>0.26987951807228916</v>
      </c>
      <c r="F41" s="29">
        <f t="shared" si="2"/>
        <v>0.44417670682730925</v>
      </c>
      <c r="G41" s="29" t="str">
        <f t="shared" ref="G41:J41" si="11">IF(H19=0,"-",H19/$L19)</f>
        <v>-</v>
      </c>
      <c r="H41" s="29">
        <f t="shared" si="11"/>
        <v>8.0321285140562252E-4</v>
      </c>
      <c r="I41" s="29">
        <f t="shared" si="11"/>
        <v>4.0160642570281121E-3</v>
      </c>
      <c r="J41" s="29" t="str">
        <f t="shared" si="11"/>
        <v>-</v>
      </c>
    </row>
    <row r="42" spans="2:10" ht="20.100000000000001" customHeight="1" thickBot="1" x14ac:dyDescent="0.25">
      <c r="B42" s="4" t="s">
        <v>31</v>
      </c>
      <c r="C42" s="29">
        <f t="shared" si="2"/>
        <v>0.1711111111111111</v>
      </c>
      <c r="D42" s="29">
        <f t="shared" si="2"/>
        <v>0.12740740740740741</v>
      </c>
      <c r="E42" s="29">
        <f t="shared" si="2"/>
        <v>0.31703703703703706</v>
      </c>
      <c r="F42" s="29">
        <f t="shared" si="2"/>
        <v>0.37555555555555553</v>
      </c>
      <c r="G42" s="29">
        <f t="shared" ref="G42:J42" si="12">IF(H20=0,"-",H20/$L20)</f>
        <v>4.4444444444444444E-3</v>
      </c>
      <c r="H42" s="29">
        <f t="shared" si="12"/>
        <v>2.2222222222222222E-3</v>
      </c>
      <c r="I42" s="29">
        <f t="shared" si="12"/>
        <v>1.4814814814814814E-3</v>
      </c>
      <c r="J42" s="29">
        <f t="shared" si="12"/>
        <v>7.407407407407407E-4</v>
      </c>
    </row>
    <row r="43" spans="2:10" ht="20.100000000000001" customHeight="1" thickBot="1" x14ac:dyDescent="0.25">
      <c r="B43" s="4" t="s">
        <v>32</v>
      </c>
      <c r="C43" s="29">
        <f t="shared" si="2"/>
        <v>0.1388888888888889</v>
      </c>
      <c r="D43" s="29">
        <f t="shared" si="2"/>
        <v>0.10185185185185185</v>
      </c>
      <c r="E43" s="29">
        <f t="shared" si="2"/>
        <v>0.26851851851851855</v>
      </c>
      <c r="F43" s="29">
        <f t="shared" si="2"/>
        <v>0.44907407407407407</v>
      </c>
      <c r="G43" s="29">
        <f t="shared" ref="G43:J43" si="13">IF(H21=0,"-",H21/$L21)</f>
        <v>4.6296296296296294E-3</v>
      </c>
      <c r="H43" s="29">
        <f t="shared" si="13"/>
        <v>4.6296296296296294E-3</v>
      </c>
      <c r="I43" s="29" t="str">
        <f t="shared" si="13"/>
        <v>-</v>
      </c>
      <c r="J43" s="29">
        <f t="shared" si="13"/>
        <v>3.2407407407407406E-2</v>
      </c>
    </row>
    <row r="44" spans="2:10" ht="20.100000000000001" customHeight="1" thickBot="1" x14ac:dyDescent="0.25">
      <c r="B44" s="4" t="s">
        <v>33</v>
      </c>
      <c r="C44" s="29">
        <f t="shared" si="2"/>
        <v>0.19747899159663865</v>
      </c>
      <c r="D44" s="29">
        <f t="shared" si="2"/>
        <v>0.10504201680672269</v>
      </c>
      <c r="E44" s="29">
        <f t="shared" si="2"/>
        <v>0.2857142857142857</v>
      </c>
      <c r="F44" s="29">
        <f t="shared" si="2"/>
        <v>0.36134453781512604</v>
      </c>
      <c r="G44" s="29">
        <f t="shared" ref="G44:J44" si="14">IF(H22=0,"-",H22/$L22)</f>
        <v>3.7815126050420166E-2</v>
      </c>
      <c r="H44" s="29">
        <f t="shared" si="14"/>
        <v>6.3025210084033615E-3</v>
      </c>
      <c r="I44" s="29" t="str">
        <f t="shared" si="14"/>
        <v>-</v>
      </c>
      <c r="J44" s="29">
        <f t="shared" si="14"/>
        <v>6.3025210084033615E-3</v>
      </c>
    </row>
    <row r="45" spans="2:10" ht="20.100000000000001" customHeight="1" thickBot="1" x14ac:dyDescent="0.25">
      <c r="B45" s="4" t="s">
        <v>34</v>
      </c>
      <c r="C45" s="29">
        <f t="shared" si="2"/>
        <v>0.13658536585365855</v>
      </c>
      <c r="D45" s="29">
        <f t="shared" si="2"/>
        <v>9.1869918699186995E-2</v>
      </c>
      <c r="E45" s="29">
        <f t="shared" si="2"/>
        <v>0.35853658536585364</v>
      </c>
      <c r="F45" s="29">
        <f t="shared" si="2"/>
        <v>0.40975609756097559</v>
      </c>
      <c r="G45" s="29">
        <f t="shared" ref="G45:J45" si="15">IF(H23=0,"-",H23/$L23)</f>
        <v>2.4390243902439024E-3</v>
      </c>
      <c r="H45" s="29">
        <f t="shared" si="15"/>
        <v>8.1300813008130081E-4</v>
      </c>
      <c r="I45" s="29" t="str">
        <f t="shared" si="15"/>
        <v>-</v>
      </c>
      <c r="J45" s="29" t="str">
        <f t="shared" si="15"/>
        <v>-</v>
      </c>
    </row>
    <row r="46" spans="2:10" ht="20.100000000000001" customHeight="1" thickBot="1" x14ac:dyDescent="0.25">
      <c r="B46" s="4" t="s">
        <v>35</v>
      </c>
      <c r="C46" s="29">
        <f t="shared" si="2"/>
        <v>0.16666666666666666</v>
      </c>
      <c r="D46" s="29">
        <f t="shared" si="2"/>
        <v>0.11988304093567251</v>
      </c>
      <c r="E46" s="29">
        <f t="shared" si="2"/>
        <v>0.36257309941520466</v>
      </c>
      <c r="F46" s="29">
        <f t="shared" si="2"/>
        <v>0.32748538011695905</v>
      </c>
      <c r="G46" s="29" t="str">
        <f t="shared" ref="G46:J46" si="16">IF(H24=0,"-",H24/$L24)</f>
        <v>-</v>
      </c>
      <c r="H46" s="29">
        <f t="shared" si="16"/>
        <v>8.771929824561403E-3</v>
      </c>
      <c r="I46" s="29">
        <f t="shared" si="16"/>
        <v>1.1695906432748537E-2</v>
      </c>
      <c r="J46" s="29">
        <f t="shared" si="16"/>
        <v>2.9239766081871343E-3</v>
      </c>
    </row>
    <row r="47" spans="2:10" ht="20.100000000000001" customHeight="1" thickBot="1" x14ac:dyDescent="0.25">
      <c r="B47" s="4" t="s">
        <v>36</v>
      </c>
      <c r="C47" s="29">
        <f t="shared" si="2"/>
        <v>0.2</v>
      </c>
      <c r="D47" s="29">
        <f t="shared" si="2"/>
        <v>0.15789473684210525</v>
      </c>
      <c r="E47" s="29">
        <f t="shared" si="2"/>
        <v>0.24210526315789474</v>
      </c>
      <c r="F47" s="29">
        <f t="shared" si="2"/>
        <v>0.3473684210526316</v>
      </c>
      <c r="G47" s="29">
        <f t="shared" ref="G47:J47" si="17">IF(H25=0,"-",H25/$L25)</f>
        <v>4.2105263157894736E-2</v>
      </c>
      <c r="H47" s="29">
        <f t="shared" si="17"/>
        <v>1.0526315789473684E-2</v>
      </c>
      <c r="I47" s="29" t="str">
        <f t="shared" si="17"/>
        <v>-</v>
      </c>
      <c r="J47" s="29" t="str">
        <f t="shared" si="17"/>
        <v>-</v>
      </c>
    </row>
    <row r="48" spans="2:10" ht="20.100000000000001" customHeight="1" thickBot="1" x14ac:dyDescent="0.25">
      <c r="B48" s="5" t="s">
        <v>37</v>
      </c>
      <c r="C48" s="29">
        <f t="shared" si="2"/>
        <v>0.20078740157480315</v>
      </c>
      <c r="D48" s="29">
        <f t="shared" si="2"/>
        <v>9.055118110236221E-2</v>
      </c>
      <c r="E48" s="29">
        <f t="shared" si="2"/>
        <v>0.26377952755905509</v>
      </c>
      <c r="F48" s="29">
        <f t="shared" si="2"/>
        <v>0.42913385826771655</v>
      </c>
      <c r="G48" s="29">
        <f t="shared" ref="G48:J48" si="18">IF(H26=0,"-",H26/$L26)</f>
        <v>3.937007874015748E-3</v>
      </c>
      <c r="H48" s="29">
        <f t="shared" si="18"/>
        <v>3.937007874015748E-3</v>
      </c>
      <c r="I48" s="29">
        <f t="shared" si="18"/>
        <v>3.937007874015748E-3</v>
      </c>
      <c r="J48" s="29">
        <f t="shared" si="18"/>
        <v>3.937007874015748E-3</v>
      </c>
    </row>
    <row r="49" spans="2:10" ht="20.100000000000001" customHeight="1" thickBot="1" x14ac:dyDescent="0.25">
      <c r="B49" s="6" t="s">
        <v>38</v>
      </c>
      <c r="C49" s="30">
        <f t="shared" si="2"/>
        <v>0.15662650602409639</v>
      </c>
      <c r="D49" s="30">
        <f t="shared" si="2"/>
        <v>6.0240963855421686E-2</v>
      </c>
      <c r="E49" s="30">
        <f t="shared" si="2"/>
        <v>0.40963855421686746</v>
      </c>
      <c r="F49" s="30">
        <f t="shared" si="2"/>
        <v>0.31325301204819278</v>
      </c>
      <c r="G49" s="30" t="str">
        <f t="shared" ref="G49:J49" si="19">IF(H27=0,"-",H27/$L27)</f>
        <v>-</v>
      </c>
      <c r="H49" s="30">
        <f t="shared" si="19"/>
        <v>1.2048192771084338E-2</v>
      </c>
      <c r="I49" s="30" t="str">
        <f t="shared" si="19"/>
        <v>-</v>
      </c>
      <c r="J49" s="30">
        <f t="shared" si="19"/>
        <v>4.8192771084337352E-2</v>
      </c>
    </row>
    <row r="50" spans="2:10" ht="20.100000000000001" customHeight="1" thickBot="1" x14ac:dyDescent="0.25">
      <c r="B50" s="7" t="s">
        <v>39</v>
      </c>
      <c r="C50" s="28">
        <f t="shared" si="2"/>
        <v>0.16096835846251858</v>
      </c>
      <c r="D50" s="28">
        <f t="shared" si="2"/>
        <v>0.11223189636865577</v>
      </c>
      <c r="E50" s="28">
        <f t="shared" si="2"/>
        <v>0.3216181779571034</v>
      </c>
      <c r="F50" s="28">
        <f t="shared" si="2"/>
        <v>0.39233382883839457</v>
      </c>
      <c r="G50" s="28">
        <f t="shared" ref="G50:J50" si="20">IF(H28=0,"-",H28/$L28)</f>
        <v>6.1584200467190483E-3</v>
      </c>
      <c r="H50" s="28">
        <f t="shared" si="20"/>
        <v>2.1235931195582925E-3</v>
      </c>
      <c r="I50" s="28">
        <f t="shared" si="20"/>
        <v>2.4421320874920367E-3</v>
      </c>
      <c r="J50" s="28">
        <f t="shared" si="20"/>
        <v>2.1235931195582925E-3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73" t="s">
        <v>40</v>
      </c>
      <c r="D9" s="73"/>
      <c r="E9" s="73"/>
      <c r="F9" s="73"/>
      <c r="G9" s="73"/>
      <c r="H9" s="74"/>
      <c r="I9" s="75" t="s">
        <v>41</v>
      </c>
      <c r="J9" s="73"/>
      <c r="K9" s="73"/>
      <c r="L9" s="73"/>
      <c r="M9" s="73"/>
      <c r="N9" s="74"/>
      <c r="O9" s="75" t="s">
        <v>42</v>
      </c>
      <c r="P9" s="73"/>
      <c r="Q9" s="73"/>
      <c r="R9" s="73"/>
      <c r="S9" s="73"/>
      <c r="T9" s="74"/>
      <c r="U9" s="75" t="s">
        <v>43</v>
      </c>
      <c r="V9" s="73"/>
      <c r="W9" s="73"/>
      <c r="X9" s="73"/>
      <c r="Y9" s="73"/>
      <c r="Z9" s="74"/>
      <c r="AA9" s="75" t="s">
        <v>44</v>
      </c>
      <c r="AB9" s="73"/>
      <c r="AC9" s="73"/>
      <c r="AD9" s="73"/>
      <c r="AE9" s="73"/>
      <c r="AF9" s="74"/>
      <c r="AG9" s="75" t="s">
        <v>45</v>
      </c>
      <c r="AH9" s="73"/>
      <c r="AI9" s="73"/>
      <c r="AJ9" s="73"/>
      <c r="AK9" s="73"/>
      <c r="AL9" s="74"/>
      <c r="AM9" s="75" t="s">
        <v>46</v>
      </c>
      <c r="AN9" s="73"/>
      <c r="AO9" s="73"/>
      <c r="AP9" s="73"/>
      <c r="AQ9" s="73"/>
      <c r="AR9" s="74"/>
      <c r="AS9" s="75" t="s">
        <v>47</v>
      </c>
      <c r="AT9" s="73"/>
      <c r="AU9" s="73"/>
      <c r="AV9" s="73"/>
      <c r="AW9" s="73"/>
      <c r="AX9" s="74"/>
    </row>
    <row r="10" spans="2:50" ht="63.75" customHeight="1" thickBot="1" x14ac:dyDescent="0.25">
      <c r="C10" s="69" t="s">
        <v>48</v>
      </c>
      <c r="D10" s="71" t="s">
        <v>249</v>
      </c>
      <c r="E10" s="72"/>
      <c r="F10" s="69" t="s">
        <v>49</v>
      </c>
      <c r="G10" s="69" t="s">
        <v>50</v>
      </c>
      <c r="H10" s="69" t="s">
        <v>51</v>
      </c>
      <c r="I10" s="69" t="s">
        <v>48</v>
      </c>
      <c r="J10" s="71" t="s">
        <v>249</v>
      </c>
      <c r="K10" s="72"/>
      <c r="L10" s="69" t="s">
        <v>49</v>
      </c>
      <c r="M10" s="69" t="s">
        <v>50</v>
      </c>
      <c r="N10" s="69" t="s">
        <v>51</v>
      </c>
      <c r="O10" s="69" t="s">
        <v>48</v>
      </c>
      <c r="P10" s="71" t="s">
        <v>249</v>
      </c>
      <c r="Q10" s="72"/>
      <c r="R10" s="69" t="s">
        <v>49</v>
      </c>
      <c r="S10" s="69" t="s">
        <v>50</v>
      </c>
      <c r="T10" s="69" t="s">
        <v>51</v>
      </c>
      <c r="U10" s="69" t="s">
        <v>48</v>
      </c>
      <c r="V10" s="71" t="s">
        <v>249</v>
      </c>
      <c r="W10" s="72"/>
      <c r="X10" s="69" t="s">
        <v>49</v>
      </c>
      <c r="Y10" s="69" t="s">
        <v>50</v>
      </c>
      <c r="Z10" s="69" t="s">
        <v>51</v>
      </c>
      <c r="AA10" s="69" t="s">
        <v>48</v>
      </c>
      <c r="AB10" s="71" t="s">
        <v>249</v>
      </c>
      <c r="AC10" s="72"/>
      <c r="AD10" s="69" t="s">
        <v>49</v>
      </c>
      <c r="AE10" s="69" t="s">
        <v>50</v>
      </c>
      <c r="AF10" s="69" t="s">
        <v>51</v>
      </c>
      <c r="AG10" s="69" t="s">
        <v>48</v>
      </c>
      <c r="AH10" s="71" t="s">
        <v>249</v>
      </c>
      <c r="AI10" s="72"/>
      <c r="AJ10" s="69" t="s">
        <v>49</v>
      </c>
      <c r="AK10" s="69" t="s">
        <v>50</v>
      </c>
      <c r="AL10" s="69" t="s">
        <v>51</v>
      </c>
      <c r="AM10" s="69" t="s">
        <v>48</v>
      </c>
      <c r="AN10" s="71" t="s">
        <v>249</v>
      </c>
      <c r="AO10" s="72"/>
      <c r="AP10" s="69" t="s">
        <v>49</v>
      </c>
      <c r="AQ10" s="69" t="s">
        <v>50</v>
      </c>
      <c r="AR10" s="69" t="s">
        <v>51</v>
      </c>
      <c r="AS10" s="69" t="s">
        <v>48</v>
      </c>
      <c r="AT10" s="71" t="s">
        <v>249</v>
      </c>
      <c r="AU10" s="72"/>
      <c r="AV10" s="69" t="s">
        <v>49</v>
      </c>
      <c r="AW10" s="69" t="s">
        <v>50</v>
      </c>
      <c r="AX10" s="69" t="s">
        <v>51</v>
      </c>
    </row>
    <row r="11" spans="2:50" ht="20.100000000000001" customHeight="1" thickBot="1" x14ac:dyDescent="0.25">
      <c r="C11" s="70"/>
      <c r="D11" s="64" t="s">
        <v>247</v>
      </c>
      <c r="E11" s="64" t="s">
        <v>248</v>
      </c>
      <c r="F11" s="70"/>
      <c r="G11" s="70"/>
      <c r="H11" s="70"/>
      <c r="I11" s="70"/>
      <c r="J11" s="64" t="s">
        <v>247</v>
      </c>
      <c r="K11" s="64" t="s">
        <v>248</v>
      </c>
      <c r="L11" s="70"/>
      <c r="M11" s="70"/>
      <c r="N11" s="70"/>
      <c r="O11" s="70"/>
      <c r="P11" s="64" t="s">
        <v>247</v>
      </c>
      <c r="Q11" s="64" t="s">
        <v>248</v>
      </c>
      <c r="R11" s="70"/>
      <c r="S11" s="70"/>
      <c r="T11" s="70"/>
      <c r="U11" s="70"/>
      <c r="V11" s="64" t="s">
        <v>247</v>
      </c>
      <c r="W11" s="64" t="s">
        <v>248</v>
      </c>
      <c r="X11" s="70"/>
      <c r="Y11" s="70"/>
      <c r="Z11" s="70"/>
      <c r="AA11" s="70"/>
      <c r="AB11" s="64" t="s">
        <v>247</v>
      </c>
      <c r="AC11" s="64" t="s">
        <v>248</v>
      </c>
      <c r="AD11" s="70"/>
      <c r="AE11" s="70"/>
      <c r="AF11" s="70"/>
      <c r="AG11" s="70"/>
      <c r="AH11" s="64" t="s">
        <v>247</v>
      </c>
      <c r="AI11" s="64" t="s">
        <v>248</v>
      </c>
      <c r="AJ11" s="70"/>
      <c r="AK11" s="70"/>
      <c r="AL11" s="70"/>
      <c r="AM11" s="70"/>
      <c r="AN11" s="64" t="s">
        <v>247</v>
      </c>
      <c r="AO11" s="64" t="s">
        <v>248</v>
      </c>
      <c r="AP11" s="70"/>
      <c r="AQ11" s="70"/>
      <c r="AR11" s="70"/>
      <c r="AS11" s="70"/>
      <c r="AT11" s="64" t="s">
        <v>247</v>
      </c>
      <c r="AU11" s="64" t="s">
        <v>248</v>
      </c>
      <c r="AV11" s="70"/>
      <c r="AW11" s="70"/>
      <c r="AX11" s="70"/>
    </row>
    <row r="12" spans="2:50" ht="20.100000000000001" customHeight="1" thickBot="1" x14ac:dyDescent="0.25">
      <c r="B12" s="3" t="s">
        <v>22</v>
      </c>
      <c r="C12" s="19">
        <v>10296</v>
      </c>
      <c r="D12" s="19">
        <v>1125</v>
      </c>
      <c r="E12" s="19">
        <v>756</v>
      </c>
      <c r="F12" s="19">
        <v>79</v>
      </c>
      <c r="G12" s="19">
        <v>12900</v>
      </c>
      <c r="H12" s="19">
        <v>8044</v>
      </c>
      <c r="I12" s="19">
        <v>2786</v>
      </c>
      <c r="J12" s="19">
        <v>424</v>
      </c>
      <c r="K12" s="19">
        <v>14</v>
      </c>
      <c r="L12" s="19">
        <v>4</v>
      </c>
      <c r="M12" s="19">
        <v>3231</v>
      </c>
      <c r="N12" s="19">
        <v>67</v>
      </c>
      <c r="O12" s="19">
        <v>13</v>
      </c>
      <c r="P12" s="19">
        <v>0</v>
      </c>
      <c r="Q12" s="19">
        <v>0</v>
      </c>
      <c r="R12" s="19">
        <v>3</v>
      </c>
      <c r="S12" s="19">
        <v>18</v>
      </c>
      <c r="T12" s="19">
        <v>56</v>
      </c>
      <c r="U12" s="19">
        <v>5322</v>
      </c>
      <c r="V12" s="19">
        <v>689</v>
      </c>
      <c r="W12" s="19">
        <v>742</v>
      </c>
      <c r="X12" s="19">
        <v>57</v>
      </c>
      <c r="Y12" s="19">
        <v>7355</v>
      </c>
      <c r="Z12" s="19">
        <v>5142</v>
      </c>
      <c r="AA12" s="19">
        <v>1699</v>
      </c>
      <c r="AB12" s="19">
        <v>0</v>
      </c>
      <c r="AC12" s="19">
        <v>0</v>
      </c>
      <c r="AD12" s="19">
        <v>10</v>
      </c>
      <c r="AE12" s="19">
        <v>1788</v>
      </c>
      <c r="AF12" s="19">
        <v>2453</v>
      </c>
      <c r="AG12" s="19">
        <v>472</v>
      </c>
      <c r="AH12" s="19">
        <v>12</v>
      </c>
      <c r="AI12" s="19">
        <v>0</v>
      </c>
      <c r="AJ12" s="19">
        <v>5</v>
      </c>
      <c r="AK12" s="19">
        <v>502</v>
      </c>
      <c r="AL12" s="19">
        <v>314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4</v>
      </c>
      <c r="AT12" s="19">
        <v>0</v>
      </c>
      <c r="AU12" s="19">
        <v>0</v>
      </c>
      <c r="AV12" s="19">
        <v>0</v>
      </c>
      <c r="AW12" s="19">
        <v>6</v>
      </c>
      <c r="AX12" s="19">
        <v>12</v>
      </c>
    </row>
    <row r="13" spans="2:50" ht="20.100000000000001" customHeight="1" thickBot="1" x14ac:dyDescent="0.25">
      <c r="B13" s="4" t="s">
        <v>23</v>
      </c>
      <c r="C13" s="20">
        <v>1135</v>
      </c>
      <c r="D13" s="20">
        <v>249</v>
      </c>
      <c r="E13" s="20">
        <v>142</v>
      </c>
      <c r="F13" s="20">
        <v>3</v>
      </c>
      <c r="G13" s="20">
        <v>1546</v>
      </c>
      <c r="H13" s="20">
        <v>576</v>
      </c>
      <c r="I13" s="20">
        <v>346</v>
      </c>
      <c r="J13" s="20">
        <v>7</v>
      </c>
      <c r="K13" s="20">
        <v>0</v>
      </c>
      <c r="L13" s="20">
        <v>0</v>
      </c>
      <c r="M13" s="20">
        <v>353</v>
      </c>
      <c r="N13" s="20">
        <v>11</v>
      </c>
      <c r="O13" s="20">
        <v>3</v>
      </c>
      <c r="P13" s="20">
        <v>0</v>
      </c>
      <c r="Q13" s="20">
        <v>0</v>
      </c>
      <c r="R13" s="20">
        <v>0</v>
      </c>
      <c r="S13" s="20">
        <v>4</v>
      </c>
      <c r="T13" s="20">
        <v>5</v>
      </c>
      <c r="U13" s="20">
        <v>494</v>
      </c>
      <c r="V13" s="20">
        <v>242</v>
      </c>
      <c r="W13" s="20">
        <v>142</v>
      </c>
      <c r="X13" s="20">
        <v>0</v>
      </c>
      <c r="Y13" s="20">
        <v>935</v>
      </c>
      <c r="Z13" s="20">
        <v>328</v>
      </c>
      <c r="AA13" s="20">
        <v>231</v>
      </c>
      <c r="AB13" s="20">
        <v>0</v>
      </c>
      <c r="AC13" s="20">
        <v>0</v>
      </c>
      <c r="AD13" s="20">
        <v>2</v>
      </c>
      <c r="AE13" s="20">
        <v>185</v>
      </c>
      <c r="AF13" s="20">
        <v>217</v>
      </c>
      <c r="AG13" s="20">
        <v>61</v>
      </c>
      <c r="AH13" s="20">
        <v>0</v>
      </c>
      <c r="AI13" s="20">
        <v>0</v>
      </c>
      <c r="AJ13" s="20">
        <v>1</v>
      </c>
      <c r="AK13" s="20">
        <v>69</v>
      </c>
      <c r="AL13" s="20">
        <v>15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</row>
    <row r="14" spans="2:50" ht="20.100000000000001" customHeight="1" thickBot="1" x14ac:dyDescent="0.25">
      <c r="B14" s="4" t="s">
        <v>24</v>
      </c>
      <c r="C14" s="20">
        <v>838</v>
      </c>
      <c r="D14" s="20">
        <v>135</v>
      </c>
      <c r="E14" s="20">
        <v>28</v>
      </c>
      <c r="F14" s="20">
        <v>9</v>
      </c>
      <c r="G14" s="20">
        <v>936</v>
      </c>
      <c r="H14" s="20">
        <v>611</v>
      </c>
      <c r="I14" s="20">
        <v>225</v>
      </c>
      <c r="J14" s="20">
        <v>32</v>
      </c>
      <c r="K14" s="20">
        <v>0</v>
      </c>
      <c r="L14" s="20">
        <v>0</v>
      </c>
      <c r="M14" s="20">
        <v>255</v>
      </c>
      <c r="N14" s="20">
        <v>9</v>
      </c>
      <c r="O14" s="20">
        <v>3</v>
      </c>
      <c r="P14" s="20">
        <v>0</v>
      </c>
      <c r="Q14" s="20">
        <v>0</v>
      </c>
      <c r="R14" s="20">
        <v>0</v>
      </c>
      <c r="S14" s="20">
        <v>1</v>
      </c>
      <c r="T14" s="20">
        <v>4</v>
      </c>
      <c r="U14" s="20">
        <v>406</v>
      </c>
      <c r="V14" s="20">
        <v>102</v>
      </c>
      <c r="W14" s="20">
        <v>28</v>
      </c>
      <c r="X14" s="20">
        <v>7</v>
      </c>
      <c r="Y14" s="20">
        <v>500</v>
      </c>
      <c r="Z14" s="20">
        <v>398</v>
      </c>
      <c r="AA14" s="20">
        <v>179</v>
      </c>
      <c r="AB14" s="20">
        <v>0</v>
      </c>
      <c r="AC14" s="20">
        <v>0</v>
      </c>
      <c r="AD14" s="20">
        <v>1</v>
      </c>
      <c r="AE14" s="20">
        <v>150</v>
      </c>
      <c r="AF14" s="20">
        <v>191</v>
      </c>
      <c r="AG14" s="20">
        <v>25</v>
      </c>
      <c r="AH14" s="20">
        <v>1</v>
      </c>
      <c r="AI14" s="20">
        <v>0</v>
      </c>
      <c r="AJ14" s="20">
        <v>1</v>
      </c>
      <c r="AK14" s="20">
        <v>30</v>
      </c>
      <c r="AL14" s="20">
        <v>8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1</v>
      </c>
    </row>
    <row r="15" spans="2:50" ht="20.100000000000001" customHeight="1" thickBot="1" x14ac:dyDescent="0.25">
      <c r="B15" s="4" t="s">
        <v>25</v>
      </c>
      <c r="C15" s="20">
        <v>1152</v>
      </c>
      <c r="D15" s="20">
        <v>643</v>
      </c>
      <c r="E15" s="20">
        <v>30</v>
      </c>
      <c r="F15" s="20">
        <v>0</v>
      </c>
      <c r="G15" s="20">
        <v>1879</v>
      </c>
      <c r="H15" s="20">
        <v>2072</v>
      </c>
      <c r="I15" s="20">
        <v>471</v>
      </c>
      <c r="J15" s="20">
        <v>60</v>
      </c>
      <c r="K15" s="20">
        <v>0</v>
      </c>
      <c r="L15" s="20">
        <v>0</v>
      </c>
      <c r="M15" s="20">
        <v>523</v>
      </c>
      <c r="N15" s="20">
        <v>15</v>
      </c>
      <c r="O15" s="20">
        <v>2</v>
      </c>
      <c r="P15" s="20">
        <v>0</v>
      </c>
      <c r="Q15" s="20">
        <v>0</v>
      </c>
      <c r="R15" s="20">
        <v>0</v>
      </c>
      <c r="S15" s="20">
        <v>0</v>
      </c>
      <c r="T15" s="20">
        <v>12</v>
      </c>
      <c r="U15" s="20">
        <v>404</v>
      </c>
      <c r="V15" s="20">
        <v>583</v>
      </c>
      <c r="W15" s="20">
        <v>30</v>
      </c>
      <c r="X15" s="20">
        <v>0</v>
      </c>
      <c r="Y15" s="20">
        <v>1053</v>
      </c>
      <c r="Z15" s="20">
        <v>1592</v>
      </c>
      <c r="AA15" s="20">
        <v>231</v>
      </c>
      <c r="AB15" s="20">
        <v>0</v>
      </c>
      <c r="AC15" s="20">
        <v>0</v>
      </c>
      <c r="AD15" s="20">
        <v>0</v>
      </c>
      <c r="AE15" s="20">
        <v>260</v>
      </c>
      <c r="AF15" s="20">
        <v>414</v>
      </c>
      <c r="AG15" s="20">
        <v>44</v>
      </c>
      <c r="AH15" s="20">
        <v>0</v>
      </c>
      <c r="AI15" s="20">
        <v>0</v>
      </c>
      <c r="AJ15" s="20">
        <v>0</v>
      </c>
      <c r="AK15" s="20">
        <v>42</v>
      </c>
      <c r="AL15" s="20">
        <v>37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1</v>
      </c>
      <c r="AX15" s="20">
        <v>2</v>
      </c>
    </row>
    <row r="16" spans="2:50" ht="20.100000000000001" customHeight="1" thickBot="1" x14ac:dyDescent="0.25">
      <c r="B16" s="4" t="s">
        <v>26</v>
      </c>
      <c r="C16" s="20">
        <v>1995</v>
      </c>
      <c r="D16" s="20">
        <v>448</v>
      </c>
      <c r="E16" s="20">
        <v>161</v>
      </c>
      <c r="F16" s="20">
        <v>17</v>
      </c>
      <c r="G16" s="20">
        <v>2559</v>
      </c>
      <c r="H16" s="20">
        <v>1842</v>
      </c>
      <c r="I16" s="20">
        <v>989</v>
      </c>
      <c r="J16" s="20">
        <v>197</v>
      </c>
      <c r="K16" s="20">
        <v>23</v>
      </c>
      <c r="L16" s="20">
        <v>2</v>
      </c>
      <c r="M16" s="20">
        <v>1209</v>
      </c>
      <c r="N16" s="20">
        <v>8</v>
      </c>
      <c r="O16" s="20">
        <v>7</v>
      </c>
      <c r="P16" s="20">
        <v>0</v>
      </c>
      <c r="Q16" s="20">
        <v>0</v>
      </c>
      <c r="R16" s="20">
        <v>0</v>
      </c>
      <c r="S16" s="20">
        <v>4</v>
      </c>
      <c r="T16" s="20">
        <v>4</v>
      </c>
      <c r="U16" s="20">
        <v>691</v>
      </c>
      <c r="V16" s="20">
        <v>236</v>
      </c>
      <c r="W16" s="20">
        <v>130</v>
      </c>
      <c r="X16" s="20">
        <v>3</v>
      </c>
      <c r="Y16" s="20">
        <v>953</v>
      </c>
      <c r="Z16" s="20">
        <v>1369</v>
      </c>
      <c r="AA16" s="20">
        <v>145</v>
      </c>
      <c r="AB16" s="20">
        <v>0</v>
      </c>
      <c r="AC16" s="20">
        <v>0</v>
      </c>
      <c r="AD16" s="20">
        <v>3</v>
      </c>
      <c r="AE16" s="20">
        <v>196</v>
      </c>
      <c r="AF16" s="20">
        <v>398</v>
      </c>
      <c r="AG16" s="20">
        <v>162</v>
      </c>
      <c r="AH16" s="20">
        <v>15</v>
      </c>
      <c r="AI16" s="20">
        <v>8</v>
      </c>
      <c r="AJ16" s="20">
        <v>9</v>
      </c>
      <c r="AK16" s="20">
        <v>197</v>
      </c>
      <c r="AL16" s="20">
        <v>59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1</v>
      </c>
      <c r="AT16" s="20">
        <v>0</v>
      </c>
      <c r="AU16" s="20">
        <v>0</v>
      </c>
      <c r="AV16" s="20">
        <v>0</v>
      </c>
      <c r="AW16" s="20">
        <v>0</v>
      </c>
      <c r="AX16" s="20">
        <v>4</v>
      </c>
    </row>
    <row r="17" spans="2:50" ht="20.100000000000001" customHeight="1" thickBot="1" x14ac:dyDescent="0.25">
      <c r="B17" s="4" t="s">
        <v>27</v>
      </c>
      <c r="C17" s="20">
        <v>582</v>
      </c>
      <c r="D17" s="20">
        <v>65</v>
      </c>
      <c r="E17" s="20">
        <v>5</v>
      </c>
      <c r="F17" s="20">
        <v>2</v>
      </c>
      <c r="G17" s="20">
        <v>630</v>
      </c>
      <c r="H17" s="20">
        <v>376</v>
      </c>
      <c r="I17" s="20">
        <v>159</v>
      </c>
      <c r="J17" s="20">
        <v>38</v>
      </c>
      <c r="K17" s="20">
        <v>1</v>
      </c>
      <c r="L17" s="20">
        <v>0</v>
      </c>
      <c r="M17" s="20">
        <v>206</v>
      </c>
      <c r="N17" s="20">
        <v>2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3</v>
      </c>
      <c r="U17" s="20">
        <v>300</v>
      </c>
      <c r="V17" s="20">
        <v>27</v>
      </c>
      <c r="W17" s="20">
        <v>4</v>
      </c>
      <c r="X17" s="20">
        <v>1</v>
      </c>
      <c r="Y17" s="20">
        <v>307</v>
      </c>
      <c r="Z17" s="20">
        <v>250</v>
      </c>
      <c r="AA17" s="20">
        <v>102</v>
      </c>
      <c r="AB17" s="20">
        <v>0</v>
      </c>
      <c r="AC17" s="20">
        <v>0</v>
      </c>
      <c r="AD17" s="20">
        <v>1</v>
      </c>
      <c r="AE17" s="20">
        <v>101</v>
      </c>
      <c r="AF17" s="20">
        <v>98</v>
      </c>
      <c r="AG17" s="20">
        <v>20</v>
      </c>
      <c r="AH17" s="20">
        <v>0</v>
      </c>
      <c r="AI17" s="20">
        <v>0</v>
      </c>
      <c r="AJ17" s="20">
        <v>0</v>
      </c>
      <c r="AK17" s="20">
        <v>16</v>
      </c>
      <c r="AL17" s="20">
        <v>22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1</v>
      </c>
      <c r="AT17" s="20">
        <v>0</v>
      </c>
      <c r="AU17" s="20">
        <v>0</v>
      </c>
      <c r="AV17" s="20">
        <v>0</v>
      </c>
      <c r="AW17" s="20">
        <v>0</v>
      </c>
      <c r="AX17" s="20">
        <v>1</v>
      </c>
    </row>
    <row r="18" spans="2:50" ht="20.100000000000001" customHeight="1" thickBot="1" x14ac:dyDescent="0.25">
      <c r="B18" s="4" t="s">
        <v>28</v>
      </c>
      <c r="C18" s="20">
        <v>1741</v>
      </c>
      <c r="D18" s="20">
        <v>71</v>
      </c>
      <c r="E18" s="20">
        <v>16</v>
      </c>
      <c r="F18" s="20">
        <v>7</v>
      </c>
      <c r="G18" s="20">
        <v>1857</v>
      </c>
      <c r="H18" s="20">
        <v>1790</v>
      </c>
      <c r="I18" s="20">
        <v>419</v>
      </c>
      <c r="J18" s="20">
        <v>33</v>
      </c>
      <c r="K18" s="20">
        <v>0</v>
      </c>
      <c r="L18" s="20">
        <v>0</v>
      </c>
      <c r="M18" s="20">
        <v>471</v>
      </c>
      <c r="N18" s="20">
        <v>25</v>
      </c>
      <c r="O18" s="20">
        <v>8</v>
      </c>
      <c r="P18" s="20">
        <v>0</v>
      </c>
      <c r="Q18" s="20">
        <v>0</v>
      </c>
      <c r="R18" s="20">
        <v>0</v>
      </c>
      <c r="S18" s="20">
        <v>4</v>
      </c>
      <c r="T18" s="20">
        <v>11</v>
      </c>
      <c r="U18" s="20">
        <v>848</v>
      </c>
      <c r="V18" s="20">
        <v>38</v>
      </c>
      <c r="W18" s="20">
        <v>16</v>
      </c>
      <c r="X18" s="20">
        <v>7</v>
      </c>
      <c r="Y18" s="20">
        <v>978</v>
      </c>
      <c r="Z18" s="20">
        <v>1167</v>
      </c>
      <c r="AA18" s="20">
        <v>417</v>
      </c>
      <c r="AB18" s="20">
        <v>0</v>
      </c>
      <c r="AC18" s="20">
        <v>0</v>
      </c>
      <c r="AD18" s="20">
        <v>0</v>
      </c>
      <c r="AE18" s="20">
        <v>347</v>
      </c>
      <c r="AF18" s="20">
        <v>542</v>
      </c>
      <c r="AG18" s="20">
        <v>48</v>
      </c>
      <c r="AH18" s="20">
        <v>0</v>
      </c>
      <c r="AI18" s="20">
        <v>0</v>
      </c>
      <c r="AJ18" s="20">
        <v>0</v>
      </c>
      <c r="AK18" s="20">
        <v>57</v>
      </c>
      <c r="AL18" s="20">
        <v>41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1</v>
      </c>
      <c r="AT18" s="20">
        <v>0</v>
      </c>
      <c r="AU18" s="20">
        <v>0</v>
      </c>
      <c r="AV18" s="20">
        <v>0</v>
      </c>
      <c r="AW18" s="20">
        <v>0</v>
      </c>
      <c r="AX18" s="20">
        <v>4</v>
      </c>
    </row>
    <row r="19" spans="2:50" ht="20.100000000000001" customHeight="1" thickBot="1" x14ac:dyDescent="0.25">
      <c r="B19" s="4" t="s">
        <v>29</v>
      </c>
      <c r="C19" s="20">
        <v>1853</v>
      </c>
      <c r="D19" s="20">
        <v>95</v>
      </c>
      <c r="E19" s="20">
        <v>62</v>
      </c>
      <c r="F19" s="20">
        <v>6</v>
      </c>
      <c r="G19" s="20">
        <v>2114</v>
      </c>
      <c r="H19" s="20">
        <v>2877</v>
      </c>
      <c r="I19" s="20">
        <v>608</v>
      </c>
      <c r="J19" s="20">
        <v>43</v>
      </c>
      <c r="K19" s="20">
        <v>2</v>
      </c>
      <c r="L19" s="20">
        <v>0</v>
      </c>
      <c r="M19" s="20">
        <v>658</v>
      </c>
      <c r="N19" s="20">
        <v>14</v>
      </c>
      <c r="O19" s="20">
        <v>2</v>
      </c>
      <c r="P19" s="20">
        <v>0</v>
      </c>
      <c r="Q19" s="20">
        <v>0</v>
      </c>
      <c r="R19" s="20">
        <v>0</v>
      </c>
      <c r="S19" s="20">
        <v>2</v>
      </c>
      <c r="T19" s="20">
        <v>9</v>
      </c>
      <c r="U19" s="20">
        <v>854</v>
      </c>
      <c r="V19" s="20">
        <v>51</v>
      </c>
      <c r="W19" s="20">
        <v>60</v>
      </c>
      <c r="X19" s="20">
        <v>5</v>
      </c>
      <c r="Y19" s="20">
        <v>1060</v>
      </c>
      <c r="Z19" s="20">
        <v>1762</v>
      </c>
      <c r="AA19" s="20">
        <v>317</v>
      </c>
      <c r="AB19" s="20">
        <v>0</v>
      </c>
      <c r="AC19" s="20">
        <v>0</v>
      </c>
      <c r="AD19" s="20">
        <v>1</v>
      </c>
      <c r="AE19" s="20">
        <v>314</v>
      </c>
      <c r="AF19" s="20">
        <v>1040</v>
      </c>
      <c r="AG19" s="20">
        <v>72</v>
      </c>
      <c r="AH19" s="20">
        <v>1</v>
      </c>
      <c r="AI19" s="20">
        <v>0</v>
      </c>
      <c r="AJ19" s="20">
        <v>0</v>
      </c>
      <c r="AK19" s="20">
        <v>80</v>
      </c>
      <c r="AL19" s="20">
        <v>47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5</v>
      </c>
    </row>
    <row r="20" spans="2:50" ht="20.100000000000001" customHeight="1" thickBot="1" x14ac:dyDescent="0.25">
      <c r="B20" s="4" t="s">
        <v>30</v>
      </c>
      <c r="C20" s="20">
        <v>6739</v>
      </c>
      <c r="D20" s="20">
        <v>422</v>
      </c>
      <c r="E20" s="20">
        <v>236</v>
      </c>
      <c r="F20" s="20">
        <v>25</v>
      </c>
      <c r="G20" s="20">
        <v>7722</v>
      </c>
      <c r="H20" s="20">
        <v>7840</v>
      </c>
      <c r="I20" s="20">
        <v>2212</v>
      </c>
      <c r="J20" s="20">
        <v>209</v>
      </c>
      <c r="K20" s="20">
        <v>9</v>
      </c>
      <c r="L20" s="20">
        <v>0</v>
      </c>
      <c r="M20" s="20">
        <v>2442</v>
      </c>
      <c r="N20" s="20">
        <v>28</v>
      </c>
      <c r="O20" s="20">
        <v>31</v>
      </c>
      <c r="P20" s="20">
        <v>0</v>
      </c>
      <c r="Q20" s="20">
        <v>0</v>
      </c>
      <c r="R20" s="20">
        <v>2</v>
      </c>
      <c r="S20" s="20">
        <v>23</v>
      </c>
      <c r="T20" s="20">
        <v>104</v>
      </c>
      <c r="U20" s="20">
        <v>2652</v>
      </c>
      <c r="V20" s="20">
        <v>211</v>
      </c>
      <c r="W20" s="20">
        <v>227</v>
      </c>
      <c r="X20" s="20">
        <v>21</v>
      </c>
      <c r="Y20" s="20">
        <v>3422</v>
      </c>
      <c r="Z20" s="20">
        <v>5042</v>
      </c>
      <c r="AA20" s="20">
        <v>1663</v>
      </c>
      <c r="AB20" s="20">
        <v>0</v>
      </c>
      <c r="AC20" s="20">
        <v>0</v>
      </c>
      <c r="AD20" s="20">
        <v>2</v>
      </c>
      <c r="AE20" s="20">
        <v>1651</v>
      </c>
      <c r="AF20" s="20">
        <v>2454</v>
      </c>
      <c r="AG20" s="20">
        <v>167</v>
      </c>
      <c r="AH20" s="20">
        <v>1</v>
      </c>
      <c r="AI20" s="20">
        <v>0</v>
      </c>
      <c r="AJ20" s="20">
        <v>0</v>
      </c>
      <c r="AK20" s="20">
        <v>181</v>
      </c>
      <c r="AL20" s="20">
        <v>148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14</v>
      </c>
      <c r="AT20" s="20">
        <v>1</v>
      </c>
      <c r="AU20" s="20">
        <v>0</v>
      </c>
      <c r="AV20" s="20">
        <v>0</v>
      </c>
      <c r="AW20" s="20">
        <v>3</v>
      </c>
      <c r="AX20" s="20">
        <v>64</v>
      </c>
    </row>
    <row r="21" spans="2:50" ht="20.100000000000001" customHeight="1" thickBot="1" x14ac:dyDescent="0.25">
      <c r="B21" s="4" t="s">
        <v>31</v>
      </c>
      <c r="C21" s="20">
        <v>7342</v>
      </c>
      <c r="D21" s="20">
        <v>247</v>
      </c>
      <c r="E21" s="20">
        <v>325</v>
      </c>
      <c r="F21" s="20">
        <v>97</v>
      </c>
      <c r="G21" s="20">
        <v>8272</v>
      </c>
      <c r="H21" s="20">
        <v>5734</v>
      </c>
      <c r="I21" s="20">
        <v>1704</v>
      </c>
      <c r="J21" s="20">
        <v>80</v>
      </c>
      <c r="K21" s="20">
        <v>4</v>
      </c>
      <c r="L21" s="20">
        <v>1</v>
      </c>
      <c r="M21" s="20">
        <v>1788</v>
      </c>
      <c r="N21" s="20">
        <v>44</v>
      </c>
      <c r="O21" s="20">
        <v>15</v>
      </c>
      <c r="P21" s="20">
        <v>0</v>
      </c>
      <c r="Q21" s="20">
        <v>0</v>
      </c>
      <c r="R21" s="20">
        <v>0</v>
      </c>
      <c r="S21" s="20">
        <v>13</v>
      </c>
      <c r="T21" s="20">
        <v>42</v>
      </c>
      <c r="U21" s="20">
        <v>4244</v>
      </c>
      <c r="V21" s="20">
        <v>165</v>
      </c>
      <c r="W21" s="20">
        <v>319</v>
      </c>
      <c r="X21" s="20">
        <v>93</v>
      </c>
      <c r="Y21" s="20">
        <v>4995</v>
      </c>
      <c r="Z21" s="20">
        <v>3515</v>
      </c>
      <c r="AA21" s="20">
        <v>1085</v>
      </c>
      <c r="AB21" s="20">
        <v>0</v>
      </c>
      <c r="AC21" s="20">
        <v>0</v>
      </c>
      <c r="AD21" s="20">
        <v>2</v>
      </c>
      <c r="AE21" s="20">
        <v>1158</v>
      </c>
      <c r="AF21" s="20">
        <v>1883</v>
      </c>
      <c r="AG21" s="20">
        <v>288</v>
      </c>
      <c r="AH21" s="20">
        <v>2</v>
      </c>
      <c r="AI21" s="20">
        <v>2</v>
      </c>
      <c r="AJ21" s="20">
        <v>1</v>
      </c>
      <c r="AK21" s="20">
        <v>312</v>
      </c>
      <c r="AL21" s="20">
        <v>223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6</v>
      </c>
      <c r="AT21" s="20">
        <v>0</v>
      </c>
      <c r="AU21" s="20">
        <v>0</v>
      </c>
      <c r="AV21" s="20">
        <v>0</v>
      </c>
      <c r="AW21" s="20">
        <v>6</v>
      </c>
      <c r="AX21" s="20">
        <v>27</v>
      </c>
    </row>
    <row r="22" spans="2:50" ht="20.100000000000001" customHeight="1" thickBot="1" x14ac:dyDescent="0.25">
      <c r="B22" s="4" t="s">
        <v>32</v>
      </c>
      <c r="C22" s="20">
        <v>772</v>
      </c>
      <c r="D22" s="20">
        <v>110</v>
      </c>
      <c r="E22" s="20">
        <v>11</v>
      </c>
      <c r="F22" s="20">
        <v>2</v>
      </c>
      <c r="G22" s="20">
        <v>821</v>
      </c>
      <c r="H22" s="20">
        <v>1045</v>
      </c>
      <c r="I22" s="20">
        <v>151</v>
      </c>
      <c r="J22" s="20">
        <v>23</v>
      </c>
      <c r="K22" s="20">
        <v>0</v>
      </c>
      <c r="L22" s="20">
        <v>0</v>
      </c>
      <c r="M22" s="20">
        <v>173</v>
      </c>
      <c r="N22" s="20">
        <v>11</v>
      </c>
      <c r="O22" s="20">
        <v>4</v>
      </c>
      <c r="P22" s="20">
        <v>0</v>
      </c>
      <c r="Q22" s="20">
        <v>0</v>
      </c>
      <c r="R22" s="20">
        <v>0</v>
      </c>
      <c r="S22" s="20">
        <v>2</v>
      </c>
      <c r="T22" s="20">
        <v>5</v>
      </c>
      <c r="U22" s="20">
        <v>463</v>
      </c>
      <c r="V22" s="20">
        <v>87</v>
      </c>
      <c r="W22" s="20">
        <v>11</v>
      </c>
      <c r="X22" s="20">
        <v>2</v>
      </c>
      <c r="Y22" s="20">
        <v>477</v>
      </c>
      <c r="Z22" s="20">
        <v>677</v>
      </c>
      <c r="AA22" s="20">
        <v>129</v>
      </c>
      <c r="AB22" s="20">
        <v>0</v>
      </c>
      <c r="AC22" s="20">
        <v>0</v>
      </c>
      <c r="AD22" s="20">
        <v>0</v>
      </c>
      <c r="AE22" s="20">
        <v>143</v>
      </c>
      <c r="AF22" s="20">
        <v>336</v>
      </c>
      <c r="AG22" s="20">
        <v>24</v>
      </c>
      <c r="AH22" s="20">
        <v>0</v>
      </c>
      <c r="AI22" s="20">
        <v>0</v>
      </c>
      <c r="AJ22" s="20">
        <v>0</v>
      </c>
      <c r="AK22" s="20">
        <v>26</v>
      </c>
      <c r="AL22" s="20">
        <v>15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1</v>
      </c>
      <c r="AT22" s="20">
        <v>0</v>
      </c>
      <c r="AU22" s="20">
        <v>0</v>
      </c>
      <c r="AV22" s="20">
        <v>0</v>
      </c>
      <c r="AW22" s="20">
        <v>0</v>
      </c>
      <c r="AX22" s="20">
        <v>1</v>
      </c>
    </row>
    <row r="23" spans="2:50" ht="20.100000000000001" customHeight="1" thickBot="1" x14ac:dyDescent="0.25">
      <c r="B23" s="4" t="s">
        <v>33</v>
      </c>
      <c r="C23" s="20">
        <v>1925</v>
      </c>
      <c r="D23" s="20">
        <v>229</v>
      </c>
      <c r="E23" s="20">
        <v>40</v>
      </c>
      <c r="F23" s="20">
        <v>7</v>
      </c>
      <c r="G23" s="20">
        <v>1952</v>
      </c>
      <c r="H23" s="20">
        <v>2946</v>
      </c>
      <c r="I23" s="20">
        <v>550</v>
      </c>
      <c r="J23" s="20">
        <v>69</v>
      </c>
      <c r="K23" s="20">
        <v>2</v>
      </c>
      <c r="L23" s="20">
        <v>2</v>
      </c>
      <c r="M23" s="20">
        <v>610</v>
      </c>
      <c r="N23" s="20">
        <v>23</v>
      </c>
      <c r="O23" s="20">
        <v>6</v>
      </c>
      <c r="P23" s="20">
        <v>0</v>
      </c>
      <c r="Q23" s="20">
        <v>0</v>
      </c>
      <c r="R23" s="20">
        <v>0</v>
      </c>
      <c r="S23" s="20">
        <v>1</v>
      </c>
      <c r="T23" s="20">
        <v>21</v>
      </c>
      <c r="U23" s="20">
        <v>1017</v>
      </c>
      <c r="V23" s="20">
        <v>158</v>
      </c>
      <c r="W23" s="20">
        <v>38</v>
      </c>
      <c r="X23" s="20">
        <v>1</v>
      </c>
      <c r="Y23" s="20">
        <v>965</v>
      </c>
      <c r="Z23" s="20">
        <v>2109</v>
      </c>
      <c r="AA23" s="20">
        <v>275</v>
      </c>
      <c r="AB23" s="20">
        <v>0</v>
      </c>
      <c r="AC23" s="20">
        <v>0</v>
      </c>
      <c r="AD23" s="20">
        <v>4</v>
      </c>
      <c r="AE23" s="20">
        <v>301</v>
      </c>
      <c r="AF23" s="20">
        <v>707</v>
      </c>
      <c r="AG23" s="20">
        <v>77</v>
      </c>
      <c r="AH23" s="20">
        <v>2</v>
      </c>
      <c r="AI23" s="20">
        <v>0</v>
      </c>
      <c r="AJ23" s="20">
        <v>0</v>
      </c>
      <c r="AK23" s="20">
        <v>71</v>
      </c>
      <c r="AL23" s="20">
        <v>82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4</v>
      </c>
      <c r="AX23" s="20">
        <v>4</v>
      </c>
    </row>
    <row r="24" spans="2:50" ht="20.100000000000001" customHeight="1" thickBot="1" x14ac:dyDescent="0.25">
      <c r="B24" s="4" t="s">
        <v>34</v>
      </c>
      <c r="C24" s="20">
        <v>7765</v>
      </c>
      <c r="D24" s="20">
        <v>830</v>
      </c>
      <c r="E24" s="20">
        <v>425</v>
      </c>
      <c r="F24" s="20">
        <v>105</v>
      </c>
      <c r="G24" s="20">
        <v>9434</v>
      </c>
      <c r="H24" s="20">
        <v>4791</v>
      </c>
      <c r="I24" s="20">
        <v>1792</v>
      </c>
      <c r="J24" s="20">
        <v>241</v>
      </c>
      <c r="K24" s="20">
        <v>22</v>
      </c>
      <c r="L24" s="20">
        <v>1</v>
      </c>
      <c r="M24" s="20">
        <v>2055</v>
      </c>
      <c r="N24" s="20">
        <v>12</v>
      </c>
      <c r="O24" s="20">
        <v>17</v>
      </c>
      <c r="P24" s="20">
        <v>1</v>
      </c>
      <c r="Q24" s="20">
        <v>0</v>
      </c>
      <c r="R24" s="20">
        <v>4</v>
      </c>
      <c r="S24" s="20">
        <v>19</v>
      </c>
      <c r="T24" s="20">
        <v>43</v>
      </c>
      <c r="U24" s="20">
        <v>4408</v>
      </c>
      <c r="V24" s="20">
        <v>577</v>
      </c>
      <c r="W24" s="20">
        <v>401</v>
      </c>
      <c r="X24" s="20">
        <v>81</v>
      </c>
      <c r="Y24" s="20">
        <v>5660</v>
      </c>
      <c r="Z24" s="20">
        <v>3094</v>
      </c>
      <c r="AA24" s="20">
        <v>1388</v>
      </c>
      <c r="AB24" s="20">
        <v>0</v>
      </c>
      <c r="AC24" s="20">
        <v>0</v>
      </c>
      <c r="AD24" s="20">
        <v>17</v>
      </c>
      <c r="AE24" s="20">
        <v>1507</v>
      </c>
      <c r="AF24" s="20">
        <v>1510</v>
      </c>
      <c r="AG24" s="20">
        <v>157</v>
      </c>
      <c r="AH24" s="20">
        <v>10</v>
      </c>
      <c r="AI24" s="20">
        <v>2</v>
      </c>
      <c r="AJ24" s="20">
        <v>2</v>
      </c>
      <c r="AK24" s="20">
        <v>191</v>
      </c>
      <c r="AL24" s="20">
        <v>126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3</v>
      </c>
      <c r="AT24" s="20">
        <v>1</v>
      </c>
      <c r="AU24" s="20">
        <v>0</v>
      </c>
      <c r="AV24" s="20">
        <v>0</v>
      </c>
      <c r="AW24" s="20">
        <v>2</v>
      </c>
      <c r="AX24" s="20">
        <v>6</v>
      </c>
    </row>
    <row r="25" spans="2:50" ht="20.100000000000001" customHeight="1" thickBot="1" x14ac:dyDescent="0.25">
      <c r="B25" s="4" t="s">
        <v>35</v>
      </c>
      <c r="C25" s="20">
        <v>1810</v>
      </c>
      <c r="D25" s="20">
        <v>243</v>
      </c>
      <c r="E25" s="20">
        <v>114</v>
      </c>
      <c r="F25" s="20">
        <v>18</v>
      </c>
      <c r="G25" s="20">
        <v>2295</v>
      </c>
      <c r="H25" s="20">
        <v>1564</v>
      </c>
      <c r="I25" s="20">
        <v>602</v>
      </c>
      <c r="J25" s="20">
        <v>116</v>
      </c>
      <c r="K25" s="20">
        <v>3</v>
      </c>
      <c r="L25" s="20">
        <v>1</v>
      </c>
      <c r="M25" s="20">
        <v>723</v>
      </c>
      <c r="N25" s="20">
        <v>6</v>
      </c>
      <c r="O25" s="20">
        <v>6</v>
      </c>
      <c r="P25" s="20">
        <v>0</v>
      </c>
      <c r="Q25" s="20">
        <v>0</v>
      </c>
      <c r="R25" s="20">
        <v>0</v>
      </c>
      <c r="S25" s="20">
        <v>5</v>
      </c>
      <c r="T25" s="20">
        <v>11</v>
      </c>
      <c r="U25" s="20">
        <v>923</v>
      </c>
      <c r="V25" s="20">
        <v>127</v>
      </c>
      <c r="W25" s="20">
        <v>111</v>
      </c>
      <c r="X25" s="20">
        <v>13</v>
      </c>
      <c r="Y25" s="20">
        <v>1214</v>
      </c>
      <c r="Z25" s="20">
        <v>1122</v>
      </c>
      <c r="AA25" s="20">
        <v>202</v>
      </c>
      <c r="AB25" s="20">
        <v>0</v>
      </c>
      <c r="AC25" s="20">
        <v>0</v>
      </c>
      <c r="AD25" s="20">
        <v>4</v>
      </c>
      <c r="AE25" s="20">
        <v>274</v>
      </c>
      <c r="AF25" s="20">
        <v>359</v>
      </c>
      <c r="AG25" s="20">
        <v>77</v>
      </c>
      <c r="AH25" s="20">
        <v>0</v>
      </c>
      <c r="AI25" s="20">
        <v>0</v>
      </c>
      <c r="AJ25" s="20">
        <v>0</v>
      </c>
      <c r="AK25" s="20">
        <v>79</v>
      </c>
      <c r="AL25" s="20">
        <v>64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2</v>
      </c>
    </row>
    <row r="26" spans="2:50" ht="20.100000000000001" customHeight="1" thickBot="1" x14ac:dyDescent="0.25">
      <c r="B26" s="4" t="s">
        <v>36</v>
      </c>
      <c r="C26" s="20">
        <v>522</v>
      </c>
      <c r="D26" s="20">
        <v>42</v>
      </c>
      <c r="E26" s="20">
        <v>9</v>
      </c>
      <c r="F26" s="20">
        <v>2</v>
      </c>
      <c r="G26" s="20">
        <v>505</v>
      </c>
      <c r="H26" s="20">
        <v>496</v>
      </c>
      <c r="I26" s="20">
        <v>115</v>
      </c>
      <c r="J26" s="20">
        <v>0</v>
      </c>
      <c r="K26" s="20">
        <v>0</v>
      </c>
      <c r="L26" s="20">
        <v>0</v>
      </c>
      <c r="M26" s="20">
        <v>113</v>
      </c>
      <c r="N26" s="20">
        <v>6</v>
      </c>
      <c r="O26" s="20">
        <v>1</v>
      </c>
      <c r="P26" s="20">
        <v>0</v>
      </c>
      <c r="Q26" s="20">
        <v>0</v>
      </c>
      <c r="R26" s="20">
        <v>0</v>
      </c>
      <c r="S26" s="20">
        <v>0</v>
      </c>
      <c r="T26" s="20">
        <v>9</v>
      </c>
      <c r="U26" s="20">
        <v>317</v>
      </c>
      <c r="V26" s="20">
        <v>41</v>
      </c>
      <c r="W26" s="20">
        <v>9</v>
      </c>
      <c r="X26" s="20">
        <v>2</v>
      </c>
      <c r="Y26" s="20">
        <v>287</v>
      </c>
      <c r="Z26" s="20">
        <v>375</v>
      </c>
      <c r="AA26" s="20">
        <v>70</v>
      </c>
      <c r="AB26" s="20">
        <v>0</v>
      </c>
      <c r="AC26" s="20">
        <v>0</v>
      </c>
      <c r="AD26" s="20">
        <v>0</v>
      </c>
      <c r="AE26" s="20">
        <v>91</v>
      </c>
      <c r="AF26" s="20">
        <v>92</v>
      </c>
      <c r="AG26" s="20">
        <v>18</v>
      </c>
      <c r="AH26" s="20">
        <v>1</v>
      </c>
      <c r="AI26" s="20">
        <v>0</v>
      </c>
      <c r="AJ26" s="20">
        <v>0</v>
      </c>
      <c r="AK26" s="20">
        <v>14</v>
      </c>
      <c r="AL26" s="20">
        <v>13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1</v>
      </c>
      <c r="AT26" s="20">
        <v>0</v>
      </c>
      <c r="AU26" s="20">
        <v>0</v>
      </c>
      <c r="AV26" s="20">
        <v>0</v>
      </c>
      <c r="AW26" s="20">
        <v>0</v>
      </c>
      <c r="AX26" s="20">
        <v>1</v>
      </c>
    </row>
    <row r="27" spans="2:50" ht="20.100000000000001" customHeight="1" thickBot="1" x14ac:dyDescent="0.25">
      <c r="B27" s="5" t="s">
        <v>37</v>
      </c>
      <c r="C27" s="20">
        <v>1951</v>
      </c>
      <c r="D27" s="20">
        <v>203</v>
      </c>
      <c r="E27" s="20">
        <v>25</v>
      </c>
      <c r="F27" s="20">
        <v>32</v>
      </c>
      <c r="G27" s="20">
        <v>2299</v>
      </c>
      <c r="H27" s="20">
        <v>2353</v>
      </c>
      <c r="I27" s="20">
        <v>591</v>
      </c>
      <c r="J27" s="20">
        <v>71</v>
      </c>
      <c r="K27" s="20">
        <v>4</v>
      </c>
      <c r="L27" s="20">
        <v>3</v>
      </c>
      <c r="M27" s="20">
        <v>674</v>
      </c>
      <c r="N27" s="20">
        <v>16</v>
      </c>
      <c r="O27" s="20">
        <v>6</v>
      </c>
      <c r="P27" s="20">
        <v>1</v>
      </c>
      <c r="Q27" s="20">
        <v>0</v>
      </c>
      <c r="R27" s="20">
        <v>1</v>
      </c>
      <c r="S27" s="20">
        <v>8</v>
      </c>
      <c r="T27" s="20">
        <v>25</v>
      </c>
      <c r="U27" s="20">
        <v>815</v>
      </c>
      <c r="V27" s="20">
        <v>131</v>
      </c>
      <c r="W27" s="20">
        <v>21</v>
      </c>
      <c r="X27" s="20">
        <v>24</v>
      </c>
      <c r="Y27" s="20">
        <v>1185</v>
      </c>
      <c r="Z27" s="20">
        <v>1644</v>
      </c>
      <c r="AA27" s="20">
        <v>484</v>
      </c>
      <c r="AB27" s="20">
        <v>0</v>
      </c>
      <c r="AC27" s="20">
        <v>0</v>
      </c>
      <c r="AD27" s="20">
        <v>2</v>
      </c>
      <c r="AE27" s="20">
        <v>377</v>
      </c>
      <c r="AF27" s="20">
        <v>641</v>
      </c>
      <c r="AG27" s="20">
        <v>55</v>
      </c>
      <c r="AH27" s="20">
        <v>0</v>
      </c>
      <c r="AI27" s="20">
        <v>0</v>
      </c>
      <c r="AJ27" s="20">
        <v>2</v>
      </c>
      <c r="AK27" s="20">
        <v>54</v>
      </c>
      <c r="AL27" s="20">
        <v>27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1</v>
      </c>
      <c r="AX27" s="20">
        <v>0</v>
      </c>
    </row>
    <row r="28" spans="2:50" ht="20.100000000000001" customHeight="1" thickBot="1" x14ac:dyDescent="0.25">
      <c r="B28" s="6" t="s">
        <v>38</v>
      </c>
      <c r="C28" s="21">
        <v>271</v>
      </c>
      <c r="D28" s="21">
        <v>28</v>
      </c>
      <c r="E28" s="21">
        <v>0</v>
      </c>
      <c r="F28" s="21">
        <v>0</v>
      </c>
      <c r="G28" s="21">
        <v>308</v>
      </c>
      <c r="H28" s="21">
        <v>387</v>
      </c>
      <c r="I28" s="21">
        <v>120</v>
      </c>
      <c r="J28" s="21">
        <v>28</v>
      </c>
      <c r="K28" s="21">
        <v>0</v>
      </c>
      <c r="L28" s="21">
        <v>0</v>
      </c>
      <c r="M28" s="21">
        <v>148</v>
      </c>
      <c r="N28" s="21">
        <v>1</v>
      </c>
      <c r="O28" s="21">
        <v>0</v>
      </c>
      <c r="P28" s="21">
        <v>0</v>
      </c>
      <c r="Q28" s="21">
        <v>0</v>
      </c>
      <c r="R28" s="21">
        <v>0</v>
      </c>
      <c r="S28" s="21">
        <v>1</v>
      </c>
      <c r="T28" s="21">
        <v>1</v>
      </c>
      <c r="U28" s="21">
        <v>100</v>
      </c>
      <c r="V28" s="21">
        <v>0</v>
      </c>
      <c r="W28" s="21">
        <v>0</v>
      </c>
      <c r="X28" s="21">
        <v>0</v>
      </c>
      <c r="Y28" s="21">
        <v>109</v>
      </c>
      <c r="Z28" s="21">
        <v>300</v>
      </c>
      <c r="AA28" s="21">
        <v>44</v>
      </c>
      <c r="AB28" s="21">
        <v>0</v>
      </c>
      <c r="AC28" s="21">
        <v>0</v>
      </c>
      <c r="AD28" s="21">
        <v>0</v>
      </c>
      <c r="AE28" s="21">
        <v>42</v>
      </c>
      <c r="AF28" s="21">
        <v>81</v>
      </c>
      <c r="AG28" s="21">
        <v>7</v>
      </c>
      <c r="AH28" s="21">
        <v>0</v>
      </c>
      <c r="AI28" s="21">
        <v>0</v>
      </c>
      <c r="AJ28" s="21">
        <v>0</v>
      </c>
      <c r="AK28" s="21">
        <v>8</v>
      </c>
      <c r="AL28" s="21">
        <v>4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</row>
    <row r="29" spans="2:50" ht="20.100000000000001" customHeight="1" thickBot="1" x14ac:dyDescent="0.25">
      <c r="B29" s="7" t="s">
        <v>39</v>
      </c>
      <c r="C29" s="9">
        <f>SUM(C12:C28)</f>
        <v>48689</v>
      </c>
      <c r="D29" s="9">
        <f t="shared" ref="D29:AX29" si="0">SUM(D12:D28)</f>
        <v>5185</v>
      </c>
      <c r="E29" s="9">
        <f t="shared" si="0"/>
        <v>2385</v>
      </c>
      <c r="F29" s="9">
        <f t="shared" si="0"/>
        <v>411</v>
      </c>
      <c r="G29" s="9">
        <f t="shared" si="0"/>
        <v>58029</v>
      </c>
      <c r="H29" s="9">
        <f t="shared" si="0"/>
        <v>45344</v>
      </c>
      <c r="I29" s="9">
        <f t="shared" si="0"/>
        <v>13840</v>
      </c>
      <c r="J29" s="9">
        <f t="shared" si="0"/>
        <v>1671</v>
      </c>
      <c r="K29" s="9">
        <f t="shared" si="0"/>
        <v>84</v>
      </c>
      <c r="L29" s="9">
        <f t="shared" si="0"/>
        <v>14</v>
      </c>
      <c r="M29" s="9">
        <f t="shared" si="0"/>
        <v>15632</v>
      </c>
      <c r="N29" s="9">
        <f t="shared" si="0"/>
        <v>298</v>
      </c>
      <c r="O29" s="9">
        <f t="shared" si="0"/>
        <v>124</v>
      </c>
      <c r="P29" s="9">
        <f t="shared" si="0"/>
        <v>2</v>
      </c>
      <c r="Q29" s="9">
        <f t="shared" si="0"/>
        <v>0</v>
      </c>
      <c r="R29" s="9">
        <f t="shared" si="0"/>
        <v>10</v>
      </c>
      <c r="S29" s="9">
        <f t="shared" si="0"/>
        <v>105</v>
      </c>
      <c r="T29" s="9">
        <f t="shared" si="0"/>
        <v>365</v>
      </c>
      <c r="U29" s="9">
        <f t="shared" si="0"/>
        <v>24258</v>
      </c>
      <c r="V29" s="9">
        <f t="shared" si="0"/>
        <v>3465</v>
      </c>
      <c r="W29" s="9">
        <f t="shared" si="0"/>
        <v>2289</v>
      </c>
      <c r="X29" s="9">
        <f t="shared" si="0"/>
        <v>317</v>
      </c>
      <c r="Y29" s="9">
        <f t="shared" si="0"/>
        <v>31455</v>
      </c>
      <c r="Z29" s="9">
        <f t="shared" si="0"/>
        <v>29886</v>
      </c>
      <c r="AA29" s="9">
        <f t="shared" si="0"/>
        <v>8661</v>
      </c>
      <c r="AB29" s="9">
        <f t="shared" si="0"/>
        <v>0</v>
      </c>
      <c r="AC29" s="9">
        <f t="shared" si="0"/>
        <v>0</v>
      </c>
      <c r="AD29" s="9">
        <f t="shared" si="0"/>
        <v>49</v>
      </c>
      <c r="AE29" s="9">
        <f t="shared" si="0"/>
        <v>8885</v>
      </c>
      <c r="AF29" s="9">
        <f t="shared" si="0"/>
        <v>13416</v>
      </c>
      <c r="AG29" s="9">
        <f t="shared" si="0"/>
        <v>1774</v>
      </c>
      <c r="AH29" s="9">
        <f t="shared" si="0"/>
        <v>45</v>
      </c>
      <c r="AI29" s="9">
        <f t="shared" si="0"/>
        <v>12</v>
      </c>
      <c r="AJ29" s="9">
        <f t="shared" si="0"/>
        <v>21</v>
      </c>
      <c r="AK29" s="9">
        <f t="shared" si="0"/>
        <v>1929</v>
      </c>
      <c r="AL29" s="9">
        <f t="shared" si="0"/>
        <v>1245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32</v>
      </c>
      <c r="AT29" s="9">
        <f t="shared" si="0"/>
        <v>2</v>
      </c>
      <c r="AU29" s="9">
        <f t="shared" si="0"/>
        <v>0</v>
      </c>
      <c r="AV29" s="9">
        <f t="shared" si="0"/>
        <v>0</v>
      </c>
      <c r="AW29" s="9">
        <f t="shared" si="0"/>
        <v>23</v>
      </c>
      <c r="AX29" s="9">
        <f t="shared" si="0"/>
        <v>134</v>
      </c>
    </row>
    <row r="30" spans="2:50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D10:E10"/>
    <mergeCell ref="C10:C11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94" t="s">
        <v>176</v>
      </c>
      <c r="D9" s="94" t="s">
        <v>177</v>
      </c>
      <c r="E9" s="94" t="s">
        <v>178</v>
      </c>
      <c r="F9" s="94" t="s">
        <v>264</v>
      </c>
      <c r="G9" s="95" t="s">
        <v>179</v>
      </c>
      <c r="H9" s="94" t="s">
        <v>201</v>
      </c>
      <c r="I9" s="94" t="s">
        <v>180</v>
      </c>
      <c r="J9" s="94" t="s">
        <v>181</v>
      </c>
      <c r="K9" s="97"/>
      <c r="L9" s="97"/>
      <c r="M9" s="94" t="s">
        <v>182</v>
      </c>
      <c r="N9" s="94" t="s">
        <v>183</v>
      </c>
      <c r="O9" s="94" t="s">
        <v>184</v>
      </c>
      <c r="P9" s="97" t="s">
        <v>185</v>
      </c>
      <c r="Q9" s="97" t="s">
        <v>186</v>
      </c>
      <c r="R9" s="94" t="s">
        <v>187</v>
      </c>
      <c r="S9" s="94" t="s">
        <v>188</v>
      </c>
      <c r="T9" s="94" t="s">
        <v>189</v>
      </c>
      <c r="U9" s="94" t="s">
        <v>190</v>
      </c>
      <c r="V9" s="94" t="s">
        <v>191</v>
      </c>
      <c r="W9" s="94" t="s">
        <v>192</v>
      </c>
      <c r="X9" s="94" t="s">
        <v>193</v>
      </c>
      <c r="Y9" s="94" t="s">
        <v>194</v>
      </c>
      <c r="Z9" s="94" t="s">
        <v>195</v>
      </c>
    </row>
    <row r="10" spans="2:26" ht="73.5" customHeight="1" thickBot="1" x14ac:dyDescent="0.25">
      <c r="B10" s="10"/>
      <c r="C10" s="94"/>
      <c r="D10" s="94"/>
      <c r="E10" s="94"/>
      <c r="F10" s="94"/>
      <c r="G10" s="96"/>
      <c r="H10" s="94"/>
      <c r="I10" s="94"/>
      <c r="J10" s="40" t="s">
        <v>196</v>
      </c>
      <c r="K10" s="40" t="s">
        <v>197</v>
      </c>
      <c r="L10" s="40" t="s">
        <v>198</v>
      </c>
      <c r="M10" s="94"/>
      <c r="N10" s="94"/>
      <c r="O10" s="40" t="s">
        <v>52</v>
      </c>
      <c r="P10" s="40" t="s">
        <v>199</v>
      </c>
      <c r="Q10" s="40" t="s">
        <v>200</v>
      </c>
      <c r="R10" s="94"/>
      <c r="S10" s="94"/>
      <c r="T10" s="94"/>
      <c r="U10" s="94"/>
      <c r="V10" s="94"/>
      <c r="W10" s="94"/>
      <c r="X10" s="94"/>
      <c r="Y10" s="94"/>
      <c r="Z10" s="94"/>
    </row>
    <row r="11" spans="2:26" ht="20.100000000000001" customHeight="1" thickBot="1" x14ac:dyDescent="0.25">
      <c r="B11" s="3" t="s">
        <v>22</v>
      </c>
      <c r="C11" s="19">
        <v>8875</v>
      </c>
      <c r="D11" s="19">
        <v>6701</v>
      </c>
      <c r="E11" s="19">
        <v>2174</v>
      </c>
      <c r="F11" s="19">
        <v>26</v>
      </c>
      <c r="G11" s="19">
        <v>9149</v>
      </c>
      <c r="H11" s="19">
        <v>73</v>
      </c>
      <c r="I11" s="19">
        <v>24</v>
      </c>
      <c r="J11" s="19">
        <v>6628</v>
      </c>
      <c r="K11" s="19">
        <v>136</v>
      </c>
      <c r="L11" s="19">
        <v>1008</v>
      </c>
      <c r="M11" s="19">
        <v>743</v>
      </c>
      <c r="N11" s="19">
        <v>537</v>
      </c>
      <c r="O11" s="19">
        <v>429</v>
      </c>
      <c r="P11" s="19">
        <v>289</v>
      </c>
      <c r="Q11" s="19">
        <v>140</v>
      </c>
      <c r="R11" s="33">
        <v>8661880</v>
      </c>
      <c r="S11" s="33">
        <v>4392450</v>
      </c>
      <c r="T11" s="41">
        <f>+(G11/R11)*100</f>
        <v>0.10562372140920909</v>
      </c>
      <c r="U11" s="41">
        <f>+G11/S11*100</f>
        <v>0.20828922355405297</v>
      </c>
      <c r="V11" s="41">
        <f t="shared" ref="V11:V28" si="0">+C11/S11*100</f>
        <v>0.20205124702614713</v>
      </c>
      <c r="W11" s="43">
        <f t="shared" ref="W11:W28" si="1">+O11/G11</f>
        <v>4.6890370532298609E-2</v>
      </c>
      <c r="X11" s="43">
        <f t="shared" ref="X11:X28" si="2">O11/C11</f>
        <v>4.8338028169014086E-2</v>
      </c>
      <c r="Y11" s="43">
        <f>'Órdenes y Medidas'!C14/'Denuncias-Renuncias'!G11</f>
        <v>0.22231937916712208</v>
      </c>
      <c r="Z11" s="43">
        <f>'Órdenes y Medidas'!C14/'Denuncias-Renuncias'!C11</f>
        <v>0.22918309859154928</v>
      </c>
    </row>
    <row r="12" spans="2:26" ht="20.100000000000001" customHeight="1" thickBot="1" x14ac:dyDescent="0.25">
      <c r="B12" s="4" t="s">
        <v>23</v>
      </c>
      <c r="C12" s="20">
        <v>863</v>
      </c>
      <c r="D12" s="20">
        <v>459</v>
      </c>
      <c r="E12" s="20">
        <v>404</v>
      </c>
      <c r="F12" s="20">
        <v>1</v>
      </c>
      <c r="G12" s="20">
        <v>973</v>
      </c>
      <c r="H12" s="20">
        <v>1</v>
      </c>
      <c r="I12" s="20">
        <v>0</v>
      </c>
      <c r="J12" s="20">
        <v>510</v>
      </c>
      <c r="K12" s="20">
        <v>15</v>
      </c>
      <c r="L12" s="20">
        <v>335</v>
      </c>
      <c r="M12" s="20">
        <v>107</v>
      </c>
      <c r="N12" s="20">
        <v>5</v>
      </c>
      <c r="O12" s="20">
        <v>324</v>
      </c>
      <c r="P12" s="20">
        <v>172</v>
      </c>
      <c r="Q12" s="20">
        <v>152</v>
      </c>
      <c r="R12" s="20">
        <v>1325342</v>
      </c>
      <c r="S12" s="20">
        <v>670344</v>
      </c>
      <c r="T12" s="41">
        <f t="shared" ref="T12:T28" si="3">+(G12/R12)*100</f>
        <v>7.3415012879694444E-2</v>
      </c>
      <c r="U12" s="41">
        <f t="shared" ref="U12:U28" si="4">+G12/S12*100</f>
        <v>0.14514935615146848</v>
      </c>
      <c r="V12" s="41">
        <f t="shared" si="0"/>
        <v>0.12873987087226857</v>
      </c>
      <c r="W12" s="44">
        <f t="shared" si="1"/>
        <v>0.33299075025693731</v>
      </c>
      <c r="X12" s="44">
        <f t="shared" si="2"/>
        <v>0.37543453070683663</v>
      </c>
      <c r="Y12" s="44">
        <f>'Órdenes y Medidas'!C15/'Denuncias-Renuncias'!G12</f>
        <v>0.2394655704008222</v>
      </c>
      <c r="Z12" s="44">
        <f>'Órdenes y Medidas'!C15/'Denuncias-Renuncias'!C12</f>
        <v>0.26998841251448435</v>
      </c>
    </row>
    <row r="13" spans="2:26" ht="20.100000000000001" customHeight="1" thickBot="1" x14ac:dyDescent="0.25">
      <c r="B13" s="4" t="s">
        <v>24</v>
      </c>
      <c r="C13" s="20">
        <v>706</v>
      </c>
      <c r="D13" s="20">
        <v>560</v>
      </c>
      <c r="E13" s="20">
        <v>146</v>
      </c>
      <c r="F13" s="20">
        <v>15</v>
      </c>
      <c r="G13" s="20">
        <v>737</v>
      </c>
      <c r="H13" s="20">
        <v>17</v>
      </c>
      <c r="I13" s="20">
        <v>0</v>
      </c>
      <c r="J13" s="20">
        <v>516</v>
      </c>
      <c r="K13" s="20">
        <v>12</v>
      </c>
      <c r="L13" s="20">
        <v>74</v>
      </c>
      <c r="M13" s="20">
        <v>94</v>
      </c>
      <c r="N13" s="20">
        <v>24</v>
      </c>
      <c r="O13" s="20">
        <v>55</v>
      </c>
      <c r="P13" s="20">
        <v>34</v>
      </c>
      <c r="Q13" s="20">
        <v>21</v>
      </c>
      <c r="R13" s="20">
        <v>1004499</v>
      </c>
      <c r="S13" s="20">
        <v>525467</v>
      </c>
      <c r="T13" s="41">
        <f t="shared" si="3"/>
        <v>7.3369908780396995E-2</v>
      </c>
      <c r="U13" s="41">
        <f t="shared" si="4"/>
        <v>0.1402561911594829</v>
      </c>
      <c r="V13" s="41">
        <f t="shared" si="0"/>
        <v>0.1343566770130189</v>
      </c>
      <c r="W13" s="44">
        <f t="shared" si="1"/>
        <v>7.4626865671641784E-2</v>
      </c>
      <c r="X13" s="44">
        <f t="shared" si="2"/>
        <v>7.7903682719546744E-2</v>
      </c>
      <c r="Y13" s="44">
        <f>'Órdenes y Medidas'!C16/'Denuncias-Renuncias'!G13</f>
        <v>0.26187245590230662</v>
      </c>
      <c r="Z13" s="44">
        <f>'Órdenes y Medidas'!C16/'Denuncias-Renuncias'!C13</f>
        <v>0.27337110481586402</v>
      </c>
    </row>
    <row r="14" spans="2:26" ht="20.100000000000001" customHeight="1" thickBot="1" x14ac:dyDescent="0.25">
      <c r="B14" s="4" t="s">
        <v>25</v>
      </c>
      <c r="C14" s="20">
        <v>1348</v>
      </c>
      <c r="D14" s="20">
        <v>769</v>
      </c>
      <c r="E14" s="20">
        <v>579</v>
      </c>
      <c r="F14" s="20">
        <v>5</v>
      </c>
      <c r="G14" s="20">
        <v>1443</v>
      </c>
      <c r="H14" s="20">
        <v>14</v>
      </c>
      <c r="I14" s="20">
        <v>3</v>
      </c>
      <c r="J14" s="20">
        <v>1109</v>
      </c>
      <c r="K14" s="20">
        <v>48</v>
      </c>
      <c r="L14" s="20">
        <v>162</v>
      </c>
      <c r="M14" s="20">
        <v>102</v>
      </c>
      <c r="N14" s="20">
        <v>5</v>
      </c>
      <c r="O14" s="20">
        <v>208</v>
      </c>
      <c r="P14" s="20">
        <v>128</v>
      </c>
      <c r="Q14" s="20">
        <v>80</v>
      </c>
      <c r="R14" s="20">
        <v>1176254</v>
      </c>
      <c r="S14" s="20">
        <v>590758</v>
      </c>
      <c r="T14" s="41">
        <f t="shared" si="3"/>
        <v>0.12267758494338807</v>
      </c>
      <c r="U14" s="41">
        <f t="shared" si="4"/>
        <v>0.24426245603106517</v>
      </c>
      <c r="V14" s="41">
        <f t="shared" si="0"/>
        <v>0.22818142115722512</v>
      </c>
      <c r="W14" s="44">
        <f t="shared" si="1"/>
        <v>0.14414414414414414</v>
      </c>
      <c r="X14" s="44">
        <f t="shared" si="2"/>
        <v>0.1543026706231454</v>
      </c>
      <c r="Y14" s="44">
        <f>'Órdenes y Medidas'!C17/'Denuncias-Renuncias'!G14</f>
        <v>0.19334719334719336</v>
      </c>
      <c r="Z14" s="44">
        <f>'Órdenes y Medidas'!C17/'Denuncias-Renuncias'!C14</f>
        <v>0.20697329376854601</v>
      </c>
    </row>
    <row r="15" spans="2:26" ht="20.100000000000001" customHeight="1" thickBot="1" x14ac:dyDescent="0.25">
      <c r="B15" s="4" t="s">
        <v>26</v>
      </c>
      <c r="C15" s="20">
        <v>2147</v>
      </c>
      <c r="D15" s="20">
        <v>1748</v>
      </c>
      <c r="E15" s="20">
        <v>399</v>
      </c>
      <c r="F15" s="20">
        <v>5</v>
      </c>
      <c r="G15" s="20">
        <v>2155</v>
      </c>
      <c r="H15" s="20">
        <v>11</v>
      </c>
      <c r="I15" s="20">
        <v>0</v>
      </c>
      <c r="J15" s="20">
        <v>1408</v>
      </c>
      <c r="K15" s="20">
        <v>31</v>
      </c>
      <c r="L15" s="20">
        <v>350</v>
      </c>
      <c r="M15" s="20">
        <v>246</v>
      </c>
      <c r="N15" s="20">
        <v>109</v>
      </c>
      <c r="O15" s="20">
        <v>245</v>
      </c>
      <c r="P15" s="20">
        <v>151</v>
      </c>
      <c r="Q15" s="20">
        <v>94</v>
      </c>
      <c r="R15" s="20">
        <v>2176412</v>
      </c>
      <c r="S15" s="20">
        <v>1101527</v>
      </c>
      <c r="T15" s="41">
        <f t="shared" si="3"/>
        <v>9.9016178922005565E-2</v>
      </c>
      <c r="U15" s="41">
        <f t="shared" si="4"/>
        <v>0.19563751047409639</v>
      </c>
      <c r="V15" s="41">
        <f t="shared" si="0"/>
        <v>0.19491124593405337</v>
      </c>
      <c r="W15" s="44">
        <f t="shared" si="1"/>
        <v>0.1136890951276102</v>
      </c>
      <c r="X15" s="44">
        <f t="shared" si="2"/>
        <v>0.11411271541686073</v>
      </c>
      <c r="Y15" s="44">
        <f>'Órdenes y Medidas'!C18/'Denuncias-Renuncias'!G15</f>
        <v>0.22505800464037123</v>
      </c>
      <c r="Z15" s="44">
        <f>'Órdenes y Medidas'!C18/'Denuncias-Renuncias'!C15</f>
        <v>0.22589659990684677</v>
      </c>
    </row>
    <row r="16" spans="2:26" ht="20.100000000000001" customHeight="1" thickBot="1" x14ac:dyDescent="0.25">
      <c r="B16" s="4" t="s">
        <v>27</v>
      </c>
      <c r="C16" s="20">
        <v>454</v>
      </c>
      <c r="D16" s="20">
        <v>323</v>
      </c>
      <c r="E16" s="20">
        <v>131</v>
      </c>
      <c r="F16" s="20">
        <v>3</v>
      </c>
      <c r="G16" s="20">
        <v>514</v>
      </c>
      <c r="H16" s="20">
        <v>6</v>
      </c>
      <c r="I16" s="20">
        <v>0</v>
      </c>
      <c r="J16" s="20">
        <v>329</v>
      </c>
      <c r="K16" s="20">
        <v>12</v>
      </c>
      <c r="L16" s="20">
        <v>60</v>
      </c>
      <c r="M16" s="20">
        <v>27</v>
      </c>
      <c r="N16" s="20">
        <v>80</v>
      </c>
      <c r="O16" s="20">
        <v>35</v>
      </c>
      <c r="P16" s="20">
        <v>24</v>
      </c>
      <c r="Q16" s="20">
        <v>11</v>
      </c>
      <c r="R16" s="20">
        <v>585222</v>
      </c>
      <c r="S16" s="20">
        <v>301585</v>
      </c>
      <c r="T16" s="41">
        <f t="shared" si="3"/>
        <v>8.7829917535567695E-2</v>
      </c>
      <c r="U16" s="41">
        <f t="shared" si="4"/>
        <v>0.17043287961934447</v>
      </c>
      <c r="V16" s="41">
        <f t="shared" si="0"/>
        <v>0.15053799094782566</v>
      </c>
      <c r="W16" s="44">
        <f t="shared" si="1"/>
        <v>6.8093385214007776E-2</v>
      </c>
      <c r="X16" s="44">
        <f t="shared" si="2"/>
        <v>7.7092511013215861E-2</v>
      </c>
      <c r="Y16" s="44">
        <f>'Órdenes y Medidas'!C19/'Denuncias-Renuncias'!G16</f>
        <v>0.20428015564202334</v>
      </c>
      <c r="Z16" s="44">
        <f>'Órdenes y Medidas'!C19/'Denuncias-Renuncias'!C16</f>
        <v>0.23127753303964757</v>
      </c>
    </row>
    <row r="17" spans="2:28" ht="20.100000000000001" customHeight="1" thickBot="1" x14ac:dyDescent="0.25">
      <c r="B17" s="4" t="s">
        <v>28</v>
      </c>
      <c r="C17" s="20">
        <v>1275</v>
      </c>
      <c r="D17" s="20">
        <v>947</v>
      </c>
      <c r="E17" s="20">
        <v>328</v>
      </c>
      <c r="F17" s="20">
        <v>6</v>
      </c>
      <c r="G17" s="20">
        <v>1279</v>
      </c>
      <c r="H17" s="20">
        <v>14</v>
      </c>
      <c r="I17" s="20">
        <v>4</v>
      </c>
      <c r="J17" s="20">
        <v>1088</v>
      </c>
      <c r="K17" s="20">
        <v>20</v>
      </c>
      <c r="L17" s="20">
        <v>110</v>
      </c>
      <c r="M17" s="20">
        <v>41</v>
      </c>
      <c r="N17" s="20">
        <v>2</v>
      </c>
      <c r="O17" s="20">
        <v>93</v>
      </c>
      <c r="P17" s="20">
        <v>50</v>
      </c>
      <c r="Q17" s="20">
        <v>43</v>
      </c>
      <c r="R17" s="20">
        <v>2370064</v>
      </c>
      <c r="S17" s="20">
        <v>1203467</v>
      </c>
      <c r="T17" s="41">
        <f t="shared" si="3"/>
        <v>5.3964787448777751E-2</v>
      </c>
      <c r="U17" s="41">
        <f t="shared" si="4"/>
        <v>0.10627628343776771</v>
      </c>
      <c r="V17" s="41">
        <f t="shared" si="0"/>
        <v>0.10594391038557767</v>
      </c>
      <c r="W17" s="44">
        <f t="shared" si="1"/>
        <v>7.2713057075840498E-2</v>
      </c>
      <c r="X17" s="44">
        <f t="shared" si="2"/>
        <v>7.2941176470588232E-2</v>
      </c>
      <c r="Y17" s="44">
        <f>'Órdenes y Medidas'!C20/'Denuncias-Renuncias'!G17</f>
        <v>0.29241594996090697</v>
      </c>
      <c r="Z17" s="44">
        <f>'Órdenes y Medidas'!C20/'Denuncias-Renuncias'!C17</f>
        <v>0.29333333333333333</v>
      </c>
    </row>
    <row r="18" spans="2:28" ht="20.100000000000001" customHeight="1" thickBot="1" x14ac:dyDescent="0.25">
      <c r="B18" s="4" t="s">
        <v>29</v>
      </c>
      <c r="C18" s="20">
        <v>1451</v>
      </c>
      <c r="D18" s="20">
        <v>997</v>
      </c>
      <c r="E18" s="20">
        <v>454</v>
      </c>
      <c r="F18" s="20">
        <v>5</v>
      </c>
      <c r="G18" s="20">
        <v>1495</v>
      </c>
      <c r="H18" s="20">
        <v>18</v>
      </c>
      <c r="I18" s="20">
        <v>0</v>
      </c>
      <c r="J18" s="20">
        <v>1115</v>
      </c>
      <c r="K18" s="20">
        <v>23</v>
      </c>
      <c r="L18" s="20">
        <v>134</v>
      </c>
      <c r="M18" s="20">
        <v>114</v>
      </c>
      <c r="N18" s="20">
        <v>91</v>
      </c>
      <c r="O18" s="20">
        <v>105</v>
      </c>
      <c r="P18" s="20">
        <v>69</v>
      </c>
      <c r="Q18" s="20">
        <v>36</v>
      </c>
      <c r="R18" s="20">
        <v>2052193</v>
      </c>
      <c r="S18" s="20">
        <v>1024712</v>
      </c>
      <c r="T18" s="41">
        <f t="shared" si="3"/>
        <v>7.2848898714692037E-2</v>
      </c>
      <c r="U18" s="41">
        <f t="shared" si="4"/>
        <v>0.14589465137521568</v>
      </c>
      <c r="V18" s="41">
        <f t="shared" si="0"/>
        <v>0.14160076197019261</v>
      </c>
      <c r="W18" s="44">
        <f t="shared" si="1"/>
        <v>7.0234113712374577E-2</v>
      </c>
      <c r="X18" s="44">
        <f t="shared" si="2"/>
        <v>7.2363886974500344E-2</v>
      </c>
      <c r="Y18" s="44">
        <f>'Órdenes y Medidas'!C21/'Denuncias-Renuncias'!G18</f>
        <v>0.25418060200668896</v>
      </c>
      <c r="Z18" s="44">
        <f>'Órdenes y Medidas'!C21/'Denuncias-Renuncias'!C18</f>
        <v>0.26188835286009648</v>
      </c>
      <c r="AB18" s="68"/>
    </row>
    <row r="19" spans="2:28" ht="20.100000000000001" customHeight="1" thickBot="1" x14ac:dyDescent="0.25">
      <c r="B19" s="4" t="s">
        <v>30</v>
      </c>
      <c r="C19" s="20">
        <v>5032</v>
      </c>
      <c r="D19" s="20">
        <v>3024</v>
      </c>
      <c r="E19" s="20">
        <v>2008</v>
      </c>
      <c r="F19" s="20">
        <v>7</v>
      </c>
      <c r="G19" s="20">
        <v>5098</v>
      </c>
      <c r="H19" s="20">
        <v>35</v>
      </c>
      <c r="I19" s="20">
        <v>7</v>
      </c>
      <c r="J19" s="20">
        <v>3804</v>
      </c>
      <c r="K19" s="20">
        <v>68</v>
      </c>
      <c r="L19" s="20">
        <v>741</v>
      </c>
      <c r="M19" s="20">
        <v>363</v>
      </c>
      <c r="N19" s="20">
        <v>80</v>
      </c>
      <c r="O19" s="20">
        <v>644</v>
      </c>
      <c r="P19" s="20">
        <v>336</v>
      </c>
      <c r="Q19" s="20">
        <v>308</v>
      </c>
      <c r="R19" s="20">
        <v>7783302</v>
      </c>
      <c r="S19" s="20">
        <v>3954137</v>
      </c>
      <c r="T19" s="41">
        <f t="shared" si="3"/>
        <v>6.5499193016023277E-2</v>
      </c>
      <c r="U19" s="41">
        <f t="shared" si="4"/>
        <v>0.12892825918778231</v>
      </c>
      <c r="V19" s="41">
        <f t="shared" si="0"/>
        <v>0.12725912126969804</v>
      </c>
      <c r="W19" s="44">
        <f t="shared" si="1"/>
        <v>0.12632404864652805</v>
      </c>
      <c r="X19" s="44">
        <f t="shared" si="2"/>
        <v>0.12798092209856915</v>
      </c>
      <c r="Y19" s="44">
        <f>'Órdenes y Medidas'!C22/'Denuncias-Renuncias'!G19</f>
        <v>0.24303648489603766</v>
      </c>
      <c r="Z19" s="44">
        <f>'Órdenes y Medidas'!C22/'Denuncias-Renuncias'!C19</f>
        <v>0.24622416534181241</v>
      </c>
      <c r="AB19" s="68"/>
    </row>
    <row r="20" spans="2:28" ht="20.100000000000001" customHeight="1" thickBot="1" x14ac:dyDescent="0.25">
      <c r="B20" s="4" t="s">
        <v>31</v>
      </c>
      <c r="C20" s="20">
        <v>5737</v>
      </c>
      <c r="D20" s="20">
        <v>3528</v>
      </c>
      <c r="E20" s="20">
        <v>2209</v>
      </c>
      <c r="F20" s="20">
        <v>14</v>
      </c>
      <c r="G20" s="20">
        <v>6149</v>
      </c>
      <c r="H20" s="20">
        <v>45</v>
      </c>
      <c r="I20" s="20">
        <v>52</v>
      </c>
      <c r="J20" s="20">
        <v>3858</v>
      </c>
      <c r="K20" s="20">
        <v>66</v>
      </c>
      <c r="L20" s="20">
        <v>800</v>
      </c>
      <c r="M20" s="20">
        <v>641</v>
      </c>
      <c r="N20" s="20">
        <v>687</v>
      </c>
      <c r="O20" s="20">
        <v>684</v>
      </c>
      <c r="P20" s="20">
        <v>382</v>
      </c>
      <c r="Q20" s="20">
        <v>302</v>
      </c>
      <c r="R20" s="20">
        <v>5090839</v>
      </c>
      <c r="S20" s="20">
        <v>2584369</v>
      </c>
      <c r="T20" s="41">
        <f t="shared" si="3"/>
        <v>0.12078559153019766</v>
      </c>
      <c r="U20" s="41">
        <f t="shared" si="4"/>
        <v>0.23793041937896642</v>
      </c>
      <c r="V20" s="41">
        <f t="shared" si="0"/>
        <v>0.22198842347977399</v>
      </c>
      <c r="W20" s="44">
        <f t="shared" si="1"/>
        <v>0.11123759960969264</v>
      </c>
      <c r="X20" s="44">
        <f t="shared" si="2"/>
        <v>0.11922607634652257</v>
      </c>
      <c r="Y20" s="44">
        <f>'Órdenes y Medidas'!C23/'Denuncias-Renuncias'!G20</f>
        <v>0.21759635713124084</v>
      </c>
      <c r="Z20" s="44">
        <f>'Órdenes y Medidas'!C23/'Denuncias-Renuncias'!C20</f>
        <v>0.23322293881819767</v>
      </c>
      <c r="AB20" s="68"/>
    </row>
    <row r="21" spans="2:28" ht="20.100000000000001" customHeight="1" thickBot="1" x14ac:dyDescent="0.25">
      <c r="B21" s="4" t="s">
        <v>32</v>
      </c>
      <c r="C21" s="20">
        <v>700</v>
      </c>
      <c r="D21" s="20">
        <v>588</v>
      </c>
      <c r="E21" s="20">
        <v>112</v>
      </c>
      <c r="F21" s="20">
        <v>14</v>
      </c>
      <c r="G21" s="20">
        <v>700</v>
      </c>
      <c r="H21" s="20">
        <v>13</v>
      </c>
      <c r="I21" s="20">
        <v>0</v>
      </c>
      <c r="J21" s="20">
        <v>459</v>
      </c>
      <c r="K21" s="20">
        <v>6</v>
      </c>
      <c r="L21" s="20">
        <v>86</v>
      </c>
      <c r="M21" s="20">
        <v>64</v>
      </c>
      <c r="N21" s="20">
        <v>72</v>
      </c>
      <c r="O21" s="20">
        <v>27</v>
      </c>
      <c r="P21" s="20">
        <v>19</v>
      </c>
      <c r="Q21" s="20">
        <v>8</v>
      </c>
      <c r="R21" s="20">
        <v>1054245</v>
      </c>
      <c r="S21" s="20">
        <v>533013</v>
      </c>
      <c r="T21" s="41">
        <f t="shared" si="3"/>
        <v>6.6398228115855426E-2</v>
      </c>
      <c r="U21" s="41">
        <f t="shared" si="4"/>
        <v>0.13132887940819454</v>
      </c>
      <c r="V21" s="41">
        <f t="shared" si="0"/>
        <v>0.13132887940819454</v>
      </c>
      <c r="W21" s="44">
        <f t="shared" si="1"/>
        <v>3.8571428571428569E-2</v>
      </c>
      <c r="X21" s="44">
        <f t="shared" si="2"/>
        <v>3.8571428571428569E-2</v>
      </c>
      <c r="Y21" s="44">
        <f>'Órdenes y Medidas'!C24/'Denuncias-Renuncias'!G21</f>
        <v>0.29571428571428571</v>
      </c>
      <c r="Z21" s="44">
        <f>'Órdenes y Medidas'!C24/'Denuncias-Renuncias'!C21</f>
        <v>0.29571428571428571</v>
      </c>
      <c r="AB21" s="68"/>
    </row>
    <row r="22" spans="2:28" ht="20.100000000000001" customHeight="1" thickBot="1" x14ac:dyDescent="0.25">
      <c r="B22" s="4" t="s">
        <v>33</v>
      </c>
      <c r="C22" s="20">
        <v>1616</v>
      </c>
      <c r="D22" s="20">
        <v>1334</v>
      </c>
      <c r="E22" s="20">
        <v>282</v>
      </c>
      <c r="F22" s="20">
        <v>25</v>
      </c>
      <c r="G22" s="20">
        <v>1695</v>
      </c>
      <c r="H22" s="20">
        <v>49</v>
      </c>
      <c r="I22" s="20">
        <v>0</v>
      </c>
      <c r="J22" s="20">
        <v>1283</v>
      </c>
      <c r="K22" s="20">
        <v>21</v>
      </c>
      <c r="L22" s="20">
        <v>256</v>
      </c>
      <c r="M22" s="20">
        <v>70</v>
      </c>
      <c r="N22" s="20">
        <v>16</v>
      </c>
      <c r="O22" s="20">
        <v>88</v>
      </c>
      <c r="P22" s="20">
        <v>60</v>
      </c>
      <c r="Q22" s="20">
        <v>28</v>
      </c>
      <c r="R22" s="20">
        <v>2689152</v>
      </c>
      <c r="S22" s="20">
        <v>1395092</v>
      </c>
      <c r="T22" s="41">
        <f t="shared" si="3"/>
        <v>6.3031022418963301E-2</v>
      </c>
      <c r="U22" s="41">
        <f t="shared" si="4"/>
        <v>0.12149736361472935</v>
      </c>
      <c r="V22" s="41">
        <f t="shared" si="0"/>
        <v>0.11583465463209594</v>
      </c>
      <c r="W22" s="44">
        <f t="shared" si="1"/>
        <v>5.191740412979351E-2</v>
      </c>
      <c r="X22" s="44">
        <f t="shared" si="2"/>
        <v>5.4455445544554455E-2</v>
      </c>
      <c r="Y22" s="44">
        <f>'Órdenes y Medidas'!C25/'Denuncias-Renuncias'!G22</f>
        <v>0.26666666666666666</v>
      </c>
      <c r="Z22" s="44">
        <f>'Órdenes y Medidas'!C25/'Denuncias-Renuncias'!C22</f>
        <v>0.27970297029702973</v>
      </c>
      <c r="AB22" s="68"/>
    </row>
    <row r="23" spans="2:28" ht="20.100000000000001" customHeight="1" thickBot="1" x14ac:dyDescent="0.25">
      <c r="B23" s="4" t="s">
        <v>34</v>
      </c>
      <c r="C23" s="20">
        <v>6438</v>
      </c>
      <c r="D23" s="20">
        <v>3608</v>
      </c>
      <c r="E23" s="20">
        <v>2830</v>
      </c>
      <c r="F23" s="20">
        <v>7</v>
      </c>
      <c r="G23" s="20">
        <v>6534</v>
      </c>
      <c r="H23" s="20">
        <v>54</v>
      </c>
      <c r="I23" s="20">
        <v>20</v>
      </c>
      <c r="J23" s="20">
        <v>4535</v>
      </c>
      <c r="K23" s="20">
        <v>86</v>
      </c>
      <c r="L23" s="20">
        <v>1207</v>
      </c>
      <c r="M23" s="20">
        <v>382</v>
      </c>
      <c r="N23" s="20">
        <v>250</v>
      </c>
      <c r="O23" s="20">
        <v>626</v>
      </c>
      <c r="P23" s="20">
        <v>322</v>
      </c>
      <c r="Q23" s="20">
        <v>304</v>
      </c>
      <c r="R23" s="20">
        <v>6744456</v>
      </c>
      <c r="S23" s="20">
        <v>3517219</v>
      </c>
      <c r="T23" s="41">
        <f t="shared" si="3"/>
        <v>9.6879570420505379E-2</v>
      </c>
      <c r="U23" s="41">
        <f t="shared" si="4"/>
        <v>0.18577177025371466</v>
      </c>
      <c r="V23" s="41">
        <f t="shared" si="0"/>
        <v>0.18304234112234694</v>
      </c>
      <c r="W23" s="44">
        <f t="shared" si="1"/>
        <v>9.5806550352004902E-2</v>
      </c>
      <c r="X23" s="44">
        <f t="shared" si="2"/>
        <v>9.723516620068344E-2</v>
      </c>
      <c r="Y23" s="44">
        <f>'Órdenes y Medidas'!C26/'Denuncias-Renuncias'!G23</f>
        <v>0.18763391490664219</v>
      </c>
      <c r="Z23" s="44">
        <f>'Órdenes y Medidas'!C26/'Denuncias-Renuncias'!C23</f>
        <v>0.19043181112146629</v>
      </c>
      <c r="AB23" s="68"/>
    </row>
    <row r="24" spans="2:28" ht="20.100000000000001" customHeight="1" thickBot="1" x14ac:dyDescent="0.25">
      <c r="B24" s="4" t="s">
        <v>35</v>
      </c>
      <c r="C24" s="20">
        <v>1730</v>
      </c>
      <c r="D24" s="20">
        <v>1090</v>
      </c>
      <c r="E24" s="20">
        <v>640</v>
      </c>
      <c r="F24" s="20">
        <v>15</v>
      </c>
      <c r="G24" s="20">
        <v>1730</v>
      </c>
      <c r="H24" s="20">
        <v>4</v>
      </c>
      <c r="I24" s="20">
        <v>0</v>
      </c>
      <c r="J24" s="20">
        <v>1346</v>
      </c>
      <c r="K24" s="20">
        <v>61</v>
      </c>
      <c r="L24" s="20">
        <v>207</v>
      </c>
      <c r="M24" s="20">
        <v>110</v>
      </c>
      <c r="N24" s="20">
        <v>2</v>
      </c>
      <c r="O24" s="20">
        <v>151</v>
      </c>
      <c r="P24" s="20">
        <v>84</v>
      </c>
      <c r="Q24" s="20">
        <v>67</v>
      </c>
      <c r="R24" s="20">
        <v>1531439</v>
      </c>
      <c r="S24" s="20">
        <v>764181</v>
      </c>
      <c r="T24" s="41">
        <f t="shared" si="3"/>
        <v>0.11296564864810156</v>
      </c>
      <c r="U24" s="41">
        <f t="shared" si="4"/>
        <v>0.22638615720621164</v>
      </c>
      <c r="V24" s="41">
        <f t="shared" si="0"/>
        <v>0.22638615720621164</v>
      </c>
      <c r="W24" s="44">
        <f t="shared" si="1"/>
        <v>8.7283236994219651E-2</v>
      </c>
      <c r="X24" s="44">
        <f t="shared" si="2"/>
        <v>8.7283236994219651E-2</v>
      </c>
      <c r="Y24" s="44">
        <f>'Órdenes y Medidas'!C27/'Denuncias-Renuncias'!G24</f>
        <v>0.19306358381502889</v>
      </c>
      <c r="Z24" s="44">
        <f>'Órdenes y Medidas'!C27/'Denuncias-Renuncias'!C24</f>
        <v>0.19306358381502889</v>
      </c>
      <c r="AB24" s="68"/>
    </row>
    <row r="25" spans="2:28" ht="20.100000000000001" customHeight="1" thickBot="1" x14ac:dyDescent="0.25">
      <c r="B25" s="4" t="s">
        <v>36</v>
      </c>
      <c r="C25" s="20">
        <v>458</v>
      </c>
      <c r="D25" s="20">
        <v>248</v>
      </c>
      <c r="E25" s="20">
        <v>210</v>
      </c>
      <c r="F25" s="20">
        <v>5</v>
      </c>
      <c r="G25" s="20">
        <v>458</v>
      </c>
      <c r="H25" s="20">
        <v>1</v>
      </c>
      <c r="I25" s="20">
        <v>0</v>
      </c>
      <c r="J25" s="20">
        <v>359</v>
      </c>
      <c r="K25" s="20">
        <v>6</v>
      </c>
      <c r="L25" s="20">
        <v>71</v>
      </c>
      <c r="M25" s="20">
        <v>20</v>
      </c>
      <c r="N25" s="20">
        <v>1</v>
      </c>
      <c r="O25" s="20">
        <v>15</v>
      </c>
      <c r="P25" s="20">
        <v>7</v>
      </c>
      <c r="Q25" s="20">
        <v>8</v>
      </c>
      <c r="R25" s="20">
        <v>663612</v>
      </c>
      <c r="S25" s="20">
        <v>335270</v>
      </c>
      <c r="T25" s="41">
        <f t="shared" si="3"/>
        <v>6.9016232376750281E-2</v>
      </c>
      <c r="U25" s="41">
        <f t="shared" si="4"/>
        <v>0.1366063172965073</v>
      </c>
      <c r="V25" s="41">
        <f t="shared" si="0"/>
        <v>0.1366063172965073</v>
      </c>
      <c r="W25" s="44">
        <f t="shared" si="1"/>
        <v>3.2751091703056769E-2</v>
      </c>
      <c r="X25" s="44">
        <f t="shared" si="2"/>
        <v>3.2751091703056769E-2</v>
      </c>
      <c r="Y25" s="44">
        <f>'Órdenes y Medidas'!C28/'Denuncias-Renuncias'!G25</f>
        <v>0.1965065502183406</v>
      </c>
      <c r="Z25" s="44">
        <f>'Órdenes y Medidas'!C28/'Denuncias-Renuncias'!C25</f>
        <v>0.1965065502183406</v>
      </c>
      <c r="AB25" s="68"/>
    </row>
    <row r="26" spans="2:28" ht="20.100000000000001" customHeight="1" thickBot="1" x14ac:dyDescent="0.25">
      <c r="B26" s="5" t="s">
        <v>37</v>
      </c>
      <c r="C26" s="20">
        <v>1448</v>
      </c>
      <c r="D26" s="20">
        <v>876</v>
      </c>
      <c r="E26" s="20">
        <v>572</v>
      </c>
      <c r="F26" s="20">
        <v>16</v>
      </c>
      <c r="G26" s="20">
        <v>1448</v>
      </c>
      <c r="H26" s="20">
        <v>77</v>
      </c>
      <c r="I26" s="20">
        <v>3</v>
      </c>
      <c r="J26" s="20">
        <v>764</v>
      </c>
      <c r="K26" s="20">
        <v>19</v>
      </c>
      <c r="L26" s="20">
        <v>468</v>
      </c>
      <c r="M26" s="20">
        <v>54</v>
      </c>
      <c r="N26" s="20">
        <v>63</v>
      </c>
      <c r="O26" s="20">
        <v>58</v>
      </c>
      <c r="P26" s="20">
        <v>30</v>
      </c>
      <c r="Q26" s="20">
        <v>28</v>
      </c>
      <c r="R26" s="20">
        <v>2207201</v>
      </c>
      <c r="S26" s="20">
        <v>1134136</v>
      </c>
      <c r="T26" s="41">
        <f t="shared" si="3"/>
        <v>6.5603449799089442E-2</v>
      </c>
      <c r="U26" s="41">
        <f t="shared" si="4"/>
        <v>0.12767428244937115</v>
      </c>
      <c r="V26" s="41">
        <f t="shared" si="0"/>
        <v>0.12767428244937115</v>
      </c>
      <c r="W26" s="44">
        <f t="shared" si="1"/>
        <v>4.0055248618784532E-2</v>
      </c>
      <c r="X26" s="44">
        <f t="shared" si="2"/>
        <v>4.0055248618784532E-2</v>
      </c>
      <c r="Y26" s="44">
        <f>'Órdenes y Medidas'!C29/'Denuncias-Renuncias'!G26</f>
        <v>0.17265193370165746</v>
      </c>
      <c r="Z26" s="44">
        <f>'Órdenes y Medidas'!C29/'Denuncias-Renuncias'!C26</f>
        <v>0.17265193370165746</v>
      </c>
      <c r="AB26" s="68"/>
    </row>
    <row r="27" spans="2:28" ht="20.100000000000001" customHeight="1" thickBot="1" x14ac:dyDescent="0.25">
      <c r="B27" s="6" t="s">
        <v>38</v>
      </c>
      <c r="C27" s="21">
        <v>203</v>
      </c>
      <c r="D27" s="21">
        <v>124</v>
      </c>
      <c r="E27" s="21">
        <v>79</v>
      </c>
      <c r="F27" s="21">
        <v>5</v>
      </c>
      <c r="G27" s="21">
        <v>208</v>
      </c>
      <c r="H27" s="21">
        <v>0</v>
      </c>
      <c r="I27" s="21">
        <v>0</v>
      </c>
      <c r="J27" s="21">
        <v>193</v>
      </c>
      <c r="K27" s="21">
        <v>0</v>
      </c>
      <c r="L27" s="21">
        <v>7</v>
      </c>
      <c r="M27" s="21">
        <v>8</v>
      </c>
      <c r="N27" s="21">
        <v>0</v>
      </c>
      <c r="O27" s="21">
        <v>22</v>
      </c>
      <c r="P27" s="21">
        <v>16</v>
      </c>
      <c r="Q27" s="21">
        <v>6</v>
      </c>
      <c r="R27" s="21">
        <v>319485</v>
      </c>
      <c r="S27" s="21">
        <v>161863</v>
      </c>
      <c r="T27" s="41">
        <f t="shared" si="3"/>
        <v>6.510477800209713E-2</v>
      </c>
      <c r="U27" s="41">
        <f t="shared" si="4"/>
        <v>0.12850373463978798</v>
      </c>
      <c r="V27" s="41">
        <f t="shared" si="0"/>
        <v>0.12541470255710074</v>
      </c>
      <c r="W27" s="45">
        <f t="shared" si="1"/>
        <v>0.10576923076923077</v>
      </c>
      <c r="X27" s="45">
        <f t="shared" si="2"/>
        <v>0.10837438423645321</v>
      </c>
      <c r="Y27" s="45">
        <f>'Órdenes y Medidas'!C30/'Denuncias-Renuncias'!G27</f>
        <v>0.375</v>
      </c>
      <c r="Z27" s="45">
        <f>'Órdenes y Medidas'!C30/'Denuncias-Renuncias'!C27</f>
        <v>0.38423645320197042</v>
      </c>
      <c r="AB27" s="68"/>
    </row>
    <row r="28" spans="2:28" ht="20.100000000000001" customHeight="1" thickBot="1" x14ac:dyDescent="0.25">
      <c r="B28" s="7" t="s">
        <v>39</v>
      </c>
      <c r="C28" s="9">
        <f>SUM(C11:C27)</f>
        <v>40481</v>
      </c>
      <c r="D28" s="9">
        <f t="shared" ref="D28:Q28" si="5">SUM(D11:D27)</f>
        <v>26924</v>
      </c>
      <c r="E28" s="9">
        <f t="shared" si="5"/>
        <v>13557</v>
      </c>
      <c r="F28" s="9">
        <f t="shared" si="5"/>
        <v>174</v>
      </c>
      <c r="G28" s="9">
        <f t="shared" si="5"/>
        <v>41765</v>
      </c>
      <c r="H28" s="9">
        <f t="shared" si="5"/>
        <v>432</v>
      </c>
      <c r="I28" s="9">
        <f t="shared" si="5"/>
        <v>113</v>
      </c>
      <c r="J28" s="9">
        <f t="shared" si="5"/>
        <v>29304</v>
      </c>
      <c r="K28" s="9">
        <f t="shared" si="5"/>
        <v>630</v>
      </c>
      <c r="L28" s="9">
        <f t="shared" si="5"/>
        <v>6076</v>
      </c>
      <c r="M28" s="9">
        <f t="shared" si="5"/>
        <v>3186</v>
      </c>
      <c r="N28" s="9">
        <f t="shared" si="5"/>
        <v>2024</v>
      </c>
      <c r="O28" s="9">
        <f t="shared" si="5"/>
        <v>3809</v>
      </c>
      <c r="P28" s="9">
        <f t="shared" si="5"/>
        <v>2173</v>
      </c>
      <c r="Q28" s="9">
        <f t="shared" si="5"/>
        <v>1636</v>
      </c>
      <c r="R28" s="9">
        <f>SUM(R11:R27)</f>
        <v>47435597</v>
      </c>
      <c r="S28" s="9">
        <f>SUM(S11:S27)</f>
        <v>24189590</v>
      </c>
      <c r="T28" s="42">
        <f t="shared" si="3"/>
        <v>8.8045692773720124E-2</v>
      </c>
      <c r="U28" s="42">
        <f t="shared" si="4"/>
        <v>0.17265691564015759</v>
      </c>
      <c r="V28" s="42">
        <f t="shared" si="0"/>
        <v>0.16734884716938153</v>
      </c>
      <c r="W28" s="46">
        <f t="shared" si="1"/>
        <v>9.120076619178738E-2</v>
      </c>
      <c r="X28" s="46">
        <f t="shared" si="2"/>
        <v>9.4093525357575161E-2</v>
      </c>
      <c r="Y28" s="46">
        <f>'Órdenes y Medidas'!C31/'Denuncias-Renuncias'!G28</f>
        <v>0.22260265772776247</v>
      </c>
      <c r="Z28" s="46">
        <f>'Órdenes y Medidas'!C31/'Denuncias-Renuncias'!C28</f>
        <v>0.22966329883155059</v>
      </c>
      <c r="AB28" s="68"/>
    </row>
    <row r="29" spans="2:2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1" spans="2:28" ht="26.25" customHeight="1" x14ac:dyDescent="0.2">
      <c r="B31" s="92" t="s">
        <v>265</v>
      </c>
      <c r="C31" s="92"/>
      <c r="D31" s="92"/>
      <c r="E31" s="92"/>
      <c r="F31" s="92"/>
      <c r="G31" s="92"/>
      <c r="H31" s="92"/>
      <c r="T31" s="60"/>
      <c r="U31" s="60"/>
    </row>
    <row r="32" spans="2:28" x14ac:dyDescent="0.2">
      <c r="T32" s="60"/>
      <c r="U32" s="60"/>
    </row>
    <row r="33" spans="18:21" x14ac:dyDescent="0.2">
      <c r="T33" s="60"/>
      <c r="U33" s="60"/>
    </row>
    <row r="34" spans="18:21" x14ac:dyDescent="0.2">
      <c r="T34" s="60"/>
      <c r="U34" s="60"/>
    </row>
    <row r="35" spans="18:21" x14ac:dyDescent="0.2">
      <c r="R35" t="s">
        <v>266</v>
      </c>
      <c r="T35" s="60"/>
      <c r="U35" s="60"/>
    </row>
    <row r="36" spans="18:21" x14ac:dyDescent="0.2">
      <c r="T36" s="60"/>
      <c r="U36" s="60"/>
    </row>
    <row r="37" spans="18:21" x14ac:dyDescent="0.2">
      <c r="T37" s="60"/>
      <c r="U37" s="60"/>
    </row>
    <row r="38" spans="18:21" x14ac:dyDescent="0.2">
      <c r="T38" s="60"/>
      <c r="U38" s="60"/>
    </row>
    <row r="39" spans="18:21" x14ac:dyDescent="0.2">
      <c r="T39" s="60"/>
      <c r="U39" s="60"/>
    </row>
    <row r="40" spans="18:21" x14ac:dyDescent="0.2">
      <c r="T40" s="60"/>
      <c r="U40" s="60"/>
    </row>
    <row r="41" spans="18:21" x14ac:dyDescent="0.2">
      <c r="T41" s="60"/>
      <c r="U41" s="60"/>
    </row>
    <row r="42" spans="18:21" x14ac:dyDescent="0.2">
      <c r="T42" s="60"/>
      <c r="U42" s="60"/>
    </row>
    <row r="43" spans="18:21" x14ac:dyDescent="0.2">
      <c r="T43" s="60"/>
      <c r="U43" s="60"/>
    </row>
    <row r="44" spans="18:21" x14ac:dyDescent="0.2">
      <c r="T44" s="60"/>
      <c r="U44" s="60"/>
    </row>
    <row r="45" spans="18:21" x14ac:dyDescent="0.2">
      <c r="T45" s="60"/>
      <c r="U45" s="60"/>
    </row>
    <row r="46" spans="18:21" x14ac:dyDescent="0.2">
      <c r="T46" s="60"/>
      <c r="U46" s="60"/>
    </row>
    <row r="47" spans="18:21" x14ac:dyDescent="0.2">
      <c r="T47" s="60"/>
      <c r="U47" s="60"/>
    </row>
  </sheetData>
  <mergeCells count="21"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  <mergeCell ref="B31:H31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>
      <selection activeCell="I11" sqref="I11"/>
    </sheetView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98" t="s">
        <v>203</v>
      </c>
      <c r="D9" s="98" t="s">
        <v>180</v>
      </c>
      <c r="E9" s="99" t="s">
        <v>181</v>
      </c>
      <c r="F9" s="100"/>
      <c r="G9" s="101"/>
      <c r="H9" s="101" t="s">
        <v>202</v>
      </c>
      <c r="I9" s="98" t="s">
        <v>183</v>
      </c>
    </row>
    <row r="10" spans="2:9" ht="83.25" customHeight="1" x14ac:dyDescent="0.2">
      <c r="B10" s="10"/>
      <c r="C10" s="98"/>
      <c r="D10" s="98"/>
      <c r="E10" s="47" t="s">
        <v>196</v>
      </c>
      <c r="F10" s="48" t="s">
        <v>197</v>
      </c>
      <c r="G10" s="49" t="s">
        <v>198</v>
      </c>
      <c r="H10" s="101"/>
      <c r="I10" s="98"/>
    </row>
    <row r="11" spans="2:9" ht="20.100000000000001" customHeight="1" thickBot="1" x14ac:dyDescent="0.25">
      <c r="B11" s="3" t="s">
        <v>22</v>
      </c>
      <c r="C11" s="41">
        <f>'Denuncias-Renuncias'!H11/'Denuncias-Renuncias'!$G11</f>
        <v>7.9790140999016282E-3</v>
      </c>
      <c r="D11" s="41">
        <f>'Denuncias-Renuncias'!I11/'Denuncias-Renuncias'!G11</f>
        <v>2.6232375122964258E-3</v>
      </c>
      <c r="E11" s="41">
        <f>'Denuncias-Renuncias'!J11/'Denuncias-Renuncias'!G11</f>
        <v>0.72445075964586292</v>
      </c>
      <c r="F11" s="41">
        <f>'Denuncias-Renuncias'!K11/'Denuncias-Renuncias'!G11</f>
        <v>1.4865012569679746E-2</v>
      </c>
      <c r="G11" s="41">
        <f>'Denuncias-Renuncias'!L11/'Denuncias-Renuncias'!G11</f>
        <v>0.11017597551644988</v>
      </c>
      <c r="H11" s="41">
        <f>'Denuncias-Renuncias'!M11/'Denuncias-Renuncias'!G11</f>
        <v>8.1211061318176847E-2</v>
      </c>
      <c r="I11" s="41">
        <f>'Denuncias-Renuncias'!N11/'Denuncias-Renuncias'!G11</f>
        <v>5.8694939337632528E-2</v>
      </c>
    </row>
    <row r="12" spans="2:9" ht="20.100000000000001" customHeight="1" thickBot="1" x14ac:dyDescent="0.25">
      <c r="B12" s="4" t="s">
        <v>23</v>
      </c>
      <c r="C12" s="41">
        <f>'Denuncias-Renuncias'!H12/'Denuncias-Renuncias'!$G12</f>
        <v>1.0277492291880781E-3</v>
      </c>
      <c r="D12" s="41">
        <f>'Denuncias-Renuncias'!I12/'Denuncias-Renuncias'!G12</f>
        <v>0</v>
      </c>
      <c r="E12" s="41">
        <f>'Denuncias-Renuncias'!J12/'Denuncias-Renuncias'!G12</f>
        <v>0.52415210688591984</v>
      </c>
      <c r="F12" s="41">
        <f>'Denuncias-Renuncias'!K12/'Denuncias-Renuncias'!G12</f>
        <v>1.5416238437821172E-2</v>
      </c>
      <c r="G12" s="41">
        <f>'Denuncias-Renuncias'!L12/'Denuncias-Renuncias'!G12</f>
        <v>0.34429599177800618</v>
      </c>
      <c r="H12" s="41">
        <f>'Denuncias-Renuncias'!M12/'Denuncias-Renuncias'!G12</f>
        <v>0.10996916752312436</v>
      </c>
      <c r="I12" s="41">
        <f>'Denuncias-Renuncias'!N12/'Denuncias-Renuncias'!G12</f>
        <v>5.1387461459403904E-3</v>
      </c>
    </row>
    <row r="13" spans="2:9" ht="20.100000000000001" customHeight="1" thickBot="1" x14ac:dyDescent="0.25">
      <c r="B13" s="4" t="s">
        <v>24</v>
      </c>
      <c r="C13" s="41">
        <f>'Denuncias-Renuncias'!H13/'Denuncias-Renuncias'!$G13</f>
        <v>2.3066485753052916E-2</v>
      </c>
      <c r="D13" s="41">
        <f>'Denuncias-Renuncias'!I13/'Denuncias-Renuncias'!G13</f>
        <v>0</v>
      </c>
      <c r="E13" s="41">
        <f>'Denuncias-Renuncias'!J13/'Denuncias-Renuncias'!G13</f>
        <v>0.70013568521031211</v>
      </c>
      <c r="F13" s="41">
        <f>'Denuncias-Renuncias'!K13/'Denuncias-Renuncias'!G13</f>
        <v>1.6282225237449117E-2</v>
      </c>
      <c r="G13" s="41">
        <f>'Denuncias-Renuncias'!L13/'Denuncias-Renuncias'!G13</f>
        <v>0.10040705563093623</v>
      </c>
      <c r="H13" s="41">
        <f>'Denuncias-Renuncias'!M13/'Denuncias-Renuncias'!G13</f>
        <v>0.12754409769335143</v>
      </c>
      <c r="I13" s="41">
        <f>'Denuncias-Renuncias'!N13/'Denuncias-Renuncias'!G13</f>
        <v>3.2564450474898234E-2</v>
      </c>
    </row>
    <row r="14" spans="2:9" ht="20.100000000000001" customHeight="1" thickBot="1" x14ac:dyDescent="0.25">
      <c r="B14" s="4" t="s">
        <v>25</v>
      </c>
      <c r="C14" s="41">
        <f>'Denuncias-Renuncias'!H14/'Denuncias-Renuncias'!$G14</f>
        <v>9.7020097020097014E-3</v>
      </c>
      <c r="D14" s="41">
        <f>'Denuncias-Renuncias'!I14/'Denuncias-Renuncias'!G14</f>
        <v>2.0790020790020791E-3</v>
      </c>
      <c r="E14" s="41">
        <f>'Denuncias-Renuncias'!J14/'Denuncias-Renuncias'!G14</f>
        <v>0.76853776853776856</v>
      </c>
      <c r="F14" s="41">
        <f>'Denuncias-Renuncias'!K14/'Denuncias-Renuncias'!G14</f>
        <v>3.3264033264033266E-2</v>
      </c>
      <c r="G14" s="41">
        <f>'Denuncias-Renuncias'!L14/'Denuncias-Renuncias'!G14</f>
        <v>0.11226611226611227</v>
      </c>
      <c r="H14" s="41">
        <f>'Denuncias-Renuncias'!M14/'Denuncias-Renuncias'!G14</f>
        <v>7.068607068607069E-2</v>
      </c>
      <c r="I14" s="41">
        <f>'Denuncias-Renuncias'!N14/'Denuncias-Renuncias'!G14</f>
        <v>3.4650034650034649E-3</v>
      </c>
    </row>
    <row r="15" spans="2:9" ht="20.100000000000001" customHeight="1" thickBot="1" x14ac:dyDescent="0.25">
      <c r="B15" s="4" t="s">
        <v>26</v>
      </c>
      <c r="C15" s="41">
        <f>'Denuncias-Renuncias'!H15/'Denuncias-Renuncias'!$G15</f>
        <v>5.1044083526682136E-3</v>
      </c>
      <c r="D15" s="41">
        <f>'Denuncias-Renuncias'!I15/'Denuncias-Renuncias'!G15</f>
        <v>0</v>
      </c>
      <c r="E15" s="41">
        <f>'Denuncias-Renuncias'!J15/'Denuncias-Renuncias'!G15</f>
        <v>0.65336426914153134</v>
      </c>
      <c r="F15" s="41">
        <f>'Denuncias-Renuncias'!K15/'Denuncias-Renuncias'!G15</f>
        <v>1.4385150812064965E-2</v>
      </c>
      <c r="G15" s="41">
        <f>'Denuncias-Renuncias'!L15/'Denuncias-Renuncias'!G15</f>
        <v>0.16241299303944315</v>
      </c>
      <c r="H15" s="41">
        <f>'Denuncias-Renuncias'!M15/'Denuncias-Renuncias'!G15</f>
        <v>0.11415313225058005</v>
      </c>
      <c r="I15" s="41">
        <f>'Denuncias-Renuncias'!N15/'Denuncias-Renuncias'!G15</f>
        <v>5.0580046403712296E-2</v>
      </c>
    </row>
    <row r="16" spans="2:9" ht="20.100000000000001" customHeight="1" thickBot="1" x14ac:dyDescent="0.25">
      <c r="B16" s="4" t="s">
        <v>27</v>
      </c>
      <c r="C16" s="41">
        <f>'Denuncias-Renuncias'!H16/'Denuncias-Renuncias'!$G16</f>
        <v>1.1673151750972763E-2</v>
      </c>
      <c r="D16" s="41">
        <f>'Denuncias-Renuncias'!I16/'Denuncias-Renuncias'!G16</f>
        <v>0</v>
      </c>
      <c r="E16" s="41">
        <f>'Denuncias-Renuncias'!J16/'Denuncias-Renuncias'!G16</f>
        <v>0.6400778210116731</v>
      </c>
      <c r="F16" s="41">
        <f>'Denuncias-Renuncias'!K16/'Denuncias-Renuncias'!G16</f>
        <v>2.3346303501945526E-2</v>
      </c>
      <c r="G16" s="41">
        <f>'Denuncias-Renuncias'!L16/'Denuncias-Renuncias'!G16</f>
        <v>0.11673151750972763</v>
      </c>
      <c r="H16" s="41">
        <f>'Denuncias-Renuncias'!M16/'Denuncias-Renuncias'!G16</f>
        <v>5.2529182879377433E-2</v>
      </c>
      <c r="I16" s="41">
        <f>'Denuncias-Renuncias'!N16/'Denuncias-Renuncias'!G16</f>
        <v>0.1556420233463035</v>
      </c>
    </row>
    <row r="17" spans="2:9" ht="20.100000000000001" customHeight="1" thickBot="1" x14ac:dyDescent="0.25">
      <c r="B17" s="4" t="s">
        <v>28</v>
      </c>
      <c r="C17" s="41">
        <f>'Denuncias-Renuncias'!H17/'Denuncias-Renuncias'!$G17</f>
        <v>1.0946051602814699E-2</v>
      </c>
      <c r="D17" s="41">
        <f>'Denuncias-Renuncias'!I17/'Denuncias-Renuncias'!G17</f>
        <v>3.1274433150899139E-3</v>
      </c>
      <c r="E17" s="41">
        <f>'Denuncias-Renuncias'!J17/'Denuncias-Renuncias'!G17</f>
        <v>0.85066458170445658</v>
      </c>
      <c r="F17" s="41">
        <f>'Denuncias-Renuncias'!K17/'Denuncias-Renuncias'!G17</f>
        <v>1.5637216575449569E-2</v>
      </c>
      <c r="G17" s="41">
        <f>'Denuncias-Renuncias'!L17/'Denuncias-Renuncias'!G17</f>
        <v>8.6004691164972641E-2</v>
      </c>
      <c r="H17" s="41">
        <f>'Denuncias-Renuncias'!M17/'Denuncias-Renuncias'!G17</f>
        <v>3.2056293979671621E-2</v>
      </c>
      <c r="I17" s="41">
        <f>'Denuncias-Renuncias'!N17/'Denuncias-Renuncias'!G17</f>
        <v>1.563721657544957E-3</v>
      </c>
    </row>
    <row r="18" spans="2:9" ht="20.100000000000001" customHeight="1" thickBot="1" x14ac:dyDescent="0.25">
      <c r="B18" s="4" t="s">
        <v>29</v>
      </c>
      <c r="C18" s="41">
        <f>'Denuncias-Renuncias'!H18/'Denuncias-Renuncias'!$G18</f>
        <v>1.2040133779264214E-2</v>
      </c>
      <c r="D18" s="41">
        <f>'Denuncias-Renuncias'!I18/'Denuncias-Renuncias'!G18</f>
        <v>0</v>
      </c>
      <c r="E18" s="41">
        <f>'Denuncias-Renuncias'!J18/'Denuncias-Renuncias'!G18</f>
        <v>0.74581939799331098</v>
      </c>
      <c r="F18" s="41">
        <f>'Denuncias-Renuncias'!K18/'Denuncias-Renuncias'!G18</f>
        <v>1.5384615384615385E-2</v>
      </c>
      <c r="G18" s="41">
        <f>'Denuncias-Renuncias'!L18/'Denuncias-Renuncias'!G18</f>
        <v>8.9632107023411373E-2</v>
      </c>
      <c r="H18" s="41">
        <f>'Denuncias-Renuncias'!M18/'Denuncias-Renuncias'!G18</f>
        <v>7.6254180602006685E-2</v>
      </c>
      <c r="I18" s="41">
        <f>'Denuncias-Renuncias'!N18/'Denuncias-Renuncias'!G18</f>
        <v>6.0869565217391307E-2</v>
      </c>
    </row>
    <row r="19" spans="2:9" ht="20.100000000000001" customHeight="1" thickBot="1" x14ac:dyDescent="0.25">
      <c r="B19" s="4" t="s">
        <v>30</v>
      </c>
      <c r="C19" s="41">
        <f>'Denuncias-Renuncias'!H19/'Denuncias-Renuncias'!$G19</f>
        <v>6.8654374264417416E-3</v>
      </c>
      <c r="D19" s="41">
        <f>'Denuncias-Renuncias'!I19/'Denuncias-Renuncias'!G19</f>
        <v>1.3730874852883484E-3</v>
      </c>
      <c r="E19" s="41">
        <f>'Denuncias-Renuncias'!J19/'Denuncias-Renuncias'!G19</f>
        <v>0.74617497057669679</v>
      </c>
      <c r="F19" s="41">
        <f>'Denuncias-Renuncias'!K19/'Denuncias-Renuncias'!G19</f>
        <v>1.3338564142801098E-2</v>
      </c>
      <c r="G19" s="41">
        <f>'Denuncias-Renuncias'!L19/'Denuncias-Renuncias'!G19</f>
        <v>0.14535111808552373</v>
      </c>
      <c r="H19" s="41">
        <f>'Denuncias-Renuncias'!M19/'Denuncias-Renuncias'!G19</f>
        <v>7.1204393879952921E-2</v>
      </c>
      <c r="I19" s="41">
        <f>'Denuncias-Renuncias'!N19/'Denuncias-Renuncias'!G19</f>
        <v>1.5692428403295409E-2</v>
      </c>
    </row>
    <row r="20" spans="2:9" ht="20.100000000000001" customHeight="1" thickBot="1" x14ac:dyDescent="0.25">
      <c r="B20" s="4" t="s">
        <v>31</v>
      </c>
      <c r="C20" s="41">
        <f>'Denuncias-Renuncias'!H20/'Denuncias-Renuncias'!$G20</f>
        <v>7.3182631322166207E-3</v>
      </c>
      <c r="D20" s="41">
        <f>'Denuncias-Renuncias'!I20/'Denuncias-Renuncias'!G20</f>
        <v>8.4566596194503175E-3</v>
      </c>
      <c r="E20" s="41">
        <f>'Denuncias-Renuncias'!J20/'Denuncias-Renuncias'!G20</f>
        <v>0.62741909253537165</v>
      </c>
      <c r="F20" s="41">
        <f>'Denuncias-Renuncias'!K20/'Denuncias-Renuncias'!G20</f>
        <v>1.0733452593917709E-2</v>
      </c>
      <c r="G20" s="41">
        <f>'Denuncias-Renuncias'!L20/'Denuncias-Renuncias'!G20</f>
        <v>0.13010245568385104</v>
      </c>
      <c r="H20" s="41">
        <f>'Denuncias-Renuncias'!M20/'Denuncias-Renuncias'!G20</f>
        <v>0.10424459261668564</v>
      </c>
      <c r="I20" s="41">
        <f>'Denuncias-Renuncias'!N20/'Denuncias-Renuncias'!G20</f>
        <v>0.11172548381850707</v>
      </c>
    </row>
    <row r="21" spans="2:9" ht="20.100000000000001" customHeight="1" thickBot="1" x14ac:dyDescent="0.25">
      <c r="B21" s="4" t="s">
        <v>32</v>
      </c>
      <c r="C21" s="41">
        <f>'Denuncias-Renuncias'!H21/'Denuncias-Renuncias'!$G21</f>
        <v>1.8571428571428572E-2</v>
      </c>
      <c r="D21" s="41">
        <f>'Denuncias-Renuncias'!I21/'Denuncias-Renuncias'!G21</f>
        <v>0</v>
      </c>
      <c r="E21" s="41">
        <f>'Denuncias-Renuncias'!J21/'Denuncias-Renuncias'!G21</f>
        <v>0.65571428571428569</v>
      </c>
      <c r="F21" s="41">
        <f>'Denuncias-Renuncias'!K21/'Denuncias-Renuncias'!G21</f>
        <v>8.5714285714285719E-3</v>
      </c>
      <c r="G21" s="41">
        <f>'Denuncias-Renuncias'!L21/'Denuncias-Renuncias'!G21</f>
        <v>0.12285714285714286</v>
      </c>
      <c r="H21" s="41">
        <f>'Denuncias-Renuncias'!M21/'Denuncias-Renuncias'!G21</f>
        <v>9.1428571428571428E-2</v>
      </c>
      <c r="I21" s="41">
        <f>'Denuncias-Renuncias'!N21/'Denuncias-Renuncias'!G21</f>
        <v>0.10285714285714286</v>
      </c>
    </row>
    <row r="22" spans="2:9" ht="20.100000000000001" customHeight="1" thickBot="1" x14ac:dyDescent="0.25">
      <c r="B22" s="4" t="s">
        <v>33</v>
      </c>
      <c r="C22" s="41">
        <f>'Denuncias-Renuncias'!H22/'Denuncias-Renuncias'!$G22</f>
        <v>2.8908554572271386E-2</v>
      </c>
      <c r="D22" s="41">
        <f>'Denuncias-Renuncias'!I22/'Denuncias-Renuncias'!G22</f>
        <v>0</v>
      </c>
      <c r="E22" s="41">
        <f>'Denuncias-Renuncias'!J22/'Denuncias-Renuncias'!G22</f>
        <v>0.75693215339233033</v>
      </c>
      <c r="F22" s="41">
        <f>'Denuncias-Renuncias'!K22/'Denuncias-Renuncias'!G22</f>
        <v>1.2389380530973451E-2</v>
      </c>
      <c r="G22" s="41">
        <f>'Denuncias-Renuncias'!L22/'Denuncias-Renuncias'!G22</f>
        <v>0.15103244837758112</v>
      </c>
      <c r="H22" s="41">
        <f>'Denuncias-Renuncias'!M22/'Denuncias-Renuncias'!G22</f>
        <v>4.1297935103244837E-2</v>
      </c>
      <c r="I22" s="41">
        <f>'Denuncias-Renuncias'!N22/'Denuncias-Renuncias'!G22</f>
        <v>9.4395280235988199E-3</v>
      </c>
    </row>
    <row r="23" spans="2:9" ht="20.100000000000001" customHeight="1" thickBot="1" x14ac:dyDescent="0.25">
      <c r="B23" s="4" t="s">
        <v>34</v>
      </c>
      <c r="C23" s="41">
        <f>'Denuncias-Renuncias'!H23/'Denuncias-Renuncias'!$G23</f>
        <v>8.2644628099173556E-3</v>
      </c>
      <c r="D23" s="41">
        <f>'Denuncias-Renuncias'!I23/'Denuncias-Renuncias'!G23</f>
        <v>3.0609121518212429E-3</v>
      </c>
      <c r="E23" s="41">
        <f>'Denuncias-Renuncias'!J23/'Denuncias-Renuncias'!G23</f>
        <v>0.69406183042546676</v>
      </c>
      <c r="F23" s="41">
        <f>'Denuncias-Renuncias'!K23/'Denuncias-Renuncias'!G23</f>
        <v>1.3161922252831344E-2</v>
      </c>
      <c r="G23" s="41">
        <f>'Denuncias-Renuncias'!L23/'Denuncias-Renuncias'!G23</f>
        <v>0.18472604836241199</v>
      </c>
      <c r="H23" s="41">
        <f>'Denuncias-Renuncias'!M23/'Denuncias-Renuncias'!G23</f>
        <v>5.8463422099785736E-2</v>
      </c>
      <c r="I23" s="41">
        <f>'Denuncias-Renuncias'!N23/'Denuncias-Renuncias'!G23</f>
        <v>3.8261401897765536E-2</v>
      </c>
    </row>
    <row r="24" spans="2:9" ht="20.100000000000001" customHeight="1" thickBot="1" x14ac:dyDescent="0.25">
      <c r="B24" s="4" t="s">
        <v>35</v>
      </c>
      <c r="C24" s="41">
        <f>'Denuncias-Renuncias'!H24/'Denuncias-Renuncias'!$G24</f>
        <v>2.3121387283236996E-3</v>
      </c>
      <c r="D24" s="41">
        <f>'Denuncias-Renuncias'!I24/'Denuncias-Renuncias'!G24</f>
        <v>0</v>
      </c>
      <c r="E24" s="41">
        <f>'Denuncias-Renuncias'!J24/'Denuncias-Renuncias'!G24</f>
        <v>0.77803468208092486</v>
      </c>
      <c r="F24" s="41">
        <f>'Denuncias-Renuncias'!K24/'Denuncias-Renuncias'!G24</f>
        <v>3.5260115606936419E-2</v>
      </c>
      <c r="G24" s="41">
        <f>'Denuncias-Renuncias'!L24/'Denuncias-Renuncias'!G24</f>
        <v>0.11965317919075144</v>
      </c>
      <c r="H24" s="41">
        <f>'Denuncias-Renuncias'!M24/'Denuncias-Renuncias'!G24</f>
        <v>6.358381502890173E-2</v>
      </c>
      <c r="I24" s="41">
        <f>'Denuncias-Renuncias'!N24/'Denuncias-Renuncias'!G24</f>
        <v>1.1560693641618498E-3</v>
      </c>
    </row>
    <row r="25" spans="2:9" ht="20.100000000000001" customHeight="1" thickBot="1" x14ac:dyDescent="0.25">
      <c r="B25" s="4" t="s">
        <v>36</v>
      </c>
      <c r="C25" s="41">
        <f>'Denuncias-Renuncias'!H25/'Denuncias-Renuncias'!$G25</f>
        <v>2.1834061135371178E-3</v>
      </c>
      <c r="D25" s="41">
        <f>'Denuncias-Renuncias'!I25/'Denuncias-Renuncias'!G25</f>
        <v>0</v>
      </c>
      <c r="E25" s="41">
        <f>'Denuncias-Renuncias'!J25/'Denuncias-Renuncias'!G25</f>
        <v>0.78384279475982532</v>
      </c>
      <c r="F25" s="41">
        <f>'Denuncias-Renuncias'!K25/'Denuncias-Renuncias'!G25</f>
        <v>1.3100436681222707E-2</v>
      </c>
      <c r="G25" s="41">
        <f>'Denuncias-Renuncias'!L25/'Denuncias-Renuncias'!G25</f>
        <v>0.15502183406113537</v>
      </c>
      <c r="H25" s="41">
        <f>'Denuncias-Renuncias'!M25/'Denuncias-Renuncias'!G25</f>
        <v>4.3668122270742356E-2</v>
      </c>
      <c r="I25" s="41">
        <f>'Denuncias-Renuncias'!N25/'Denuncias-Renuncias'!G25</f>
        <v>2.1834061135371178E-3</v>
      </c>
    </row>
    <row r="26" spans="2:9" ht="20.100000000000001" customHeight="1" thickBot="1" x14ac:dyDescent="0.25">
      <c r="B26" s="5" t="s">
        <v>37</v>
      </c>
      <c r="C26" s="41">
        <f>'Denuncias-Renuncias'!H26/'Denuncias-Renuncias'!$G26</f>
        <v>5.31767955801105E-2</v>
      </c>
      <c r="D26" s="41">
        <f>'Denuncias-Renuncias'!I26/'Denuncias-Renuncias'!G26</f>
        <v>2.0718232044198894E-3</v>
      </c>
      <c r="E26" s="41">
        <f>'Denuncias-Renuncias'!J26/'Denuncias-Renuncias'!G26</f>
        <v>0.52762430939226523</v>
      </c>
      <c r="F26" s="41">
        <f>'Denuncias-Renuncias'!K26/'Denuncias-Renuncias'!G26</f>
        <v>1.3121546961325966E-2</v>
      </c>
      <c r="G26" s="41">
        <f>'Denuncias-Renuncias'!L26/'Denuncias-Renuncias'!G26</f>
        <v>0.32320441988950277</v>
      </c>
      <c r="H26" s="41">
        <f>'Denuncias-Renuncias'!M26/'Denuncias-Renuncias'!G26</f>
        <v>3.7292817679558013E-2</v>
      </c>
      <c r="I26" s="41">
        <f>'Denuncias-Renuncias'!N26/'Denuncias-Renuncias'!G26</f>
        <v>4.3508287292817679E-2</v>
      </c>
    </row>
    <row r="27" spans="2:9" ht="20.100000000000001" customHeight="1" thickBot="1" x14ac:dyDescent="0.25">
      <c r="B27" s="6" t="s">
        <v>38</v>
      </c>
      <c r="C27" s="41">
        <f>'Denuncias-Renuncias'!H27/'Denuncias-Renuncias'!$G27</f>
        <v>0</v>
      </c>
      <c r="D27" s="41">
        <f>'Denuncias-Renuncias'!I27/'Denuncias-Renuncias'!G27</f>
        <v>0</v>
      </c>
      <c r="E27" s="41">
        <f>'Denuncias-Renuncias'!J27/'Denuncias-Renuncias'!G27</f>
        <v>0.92788461538461542</v>
      </c>
      <c r="F27" s="41">
        <f>'Denuncias-Renuncias'!K27/'Denuncias-Renuncias'!G27</f>
        <v>0</v>
      </c>
      <c r="G27" s="41">
        <f>'Denuncias-Renuncias'!L27/'Denuncias-Renuncias'!G27</f>
        <v>3.3653846153846152E-2</v>
      </c>
      <c r="H27" s="41">
        <f>'Denuncias-Renuncias'!M27/'Denuncias-Renuncias'!G27</f>
        <v>3.8461538461538464E-2</v>
      </c>
      <c r="I27" s="41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2">
        <f>'Denuncias-Renuncias'!H28/'Denuncias-Renuncias'!$G28</f>
        <v>1.0343589129654017E-2</v>
      </c>
      <c r="D28" s="42">
        <f>'Denuncias-Renuncias'!I28/'Denuncias-Renuncias'!G28</f>
        <v>2.7056147491919071E-3</v>
      </c>
      <c r="E28" s="42">
        <f>'Denuncias-Renuncias'!J28/'Denuncias-Renuncias'!G28</f>
        <v>0.70164012929486408</v>
      </c>
      <c r="F28" s="42">
        <f>'Denuncias-Renuncias'!K28/'Denuncias-Renuncias'!G28</f>
        <v>1.5084400814078774E-2</v>
      </c>
      <c r="G28" s="42">
        <f>'Denuncias-Renuncias'!L28/'Denuncias-Renuncias'!G28</f>
        <v>0.1454806656291153</v>
      </c>
      <c r="H28" s="42">
        <f>'Denuncias-Renuncias'!M28/'Denuncias-Renuncias'!G28</f>
        <v>7.6283969831198367E-2</v>
      </c>
      <c r="I28" s="42">
        <f>'Denuncias-Renuncias'!N28/'Denuncias-Renuncias'!G28</f>
        <v>4.8461630551897519E-2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50"/>
      <c r="C9" s="87" t="s">
        <v>204</v>
      </c>
      <c r="D9" s="87"/>
      <c r="E9" s="87"/>
      <c r="F9" s="87"/>
      <c r="G9" s="87" t="s">
        <v>205</v>
      </c>
      <c r="H9" s="87"/>
      <c r="I9" s="87"/>
    </row>
    <row r="10" spans="2:9" ht="72" thickBot="1" x14ac:dyDescent="0.25">
      <c r="B10" s="38"/>
      <c r="C10" s="23" t="s">
        <v>206</v>
      </c>
      <c r="D10" s="23" t="s">
        <v>207</v>
      </c>
      <c r="E10" s="23" t="s">
        <v>208</v>
      </c>
      <c r="F10" s="23" t="s">
        <v>209</v>
      </c>
      <c r="G10" s="23" t="s">
        <v>210</v>
      </c>
      <c r="H10" s="23" t="s">
        <v>211</v>
      </c>
      <c r="I10" s="23" t="s">
        <v>212</v>
      </c>
    </row>
    <row r="11" spans="2:9" ht="20.100000000000001" customHeight="1" thickBot="1" x14ac:dyDescent="0.25">
      <c r="B11" s="3" t="s">
        <v>22</v>
      </c>
      <c r="C11" s="19">
        <v>107</v>
      </c>
      <c r="D11" s="19">
        <v>72</v>
      </c>
      <c r="E11" s="19">
        <v>46</v>
      </c>
      <c r="F11" s="19">
        <v>225</v>
      </c>
      <c r="G11" s="19">
        <v>3193</v>
      </c>
      <c r="H11" s="19">
        <v>44</v>
      </c>
      <c r="I11" s="19">
        <v>3237</v>
      </c>
    </row>
    <row r="12" spans="2:9" ht="20.100000000000001" customHeight="1" thickBot="1" x14ac:dyDescent="0.25">
      <c r="B12" s="4" t="s">
        <v>23</v>
      </c>
      <c r="C12" s="20">
        <v>14</v>
      </c>
      <c r="D12" s="20">
        <v>2</v>
      </c>
      <c r="E12" s="20">
        <v>5</v>
      </c>
      <c r="F12" s="20">
        <v>21</v>
      </c>
      <c r="G12" s="20">
        <v>325</v>
      </c>
      <c r="H12" s="20">
        <v>0</v>
      </c>
      <c r="I12" s="20">
        <v>325</v>
      </c>
    </row>
    <row r="13" spans="2:9" ht="20.100000000000001" customHeight="1" thickBot="1" x14ac:dyDescent="0.25">
      <c r="B13" s="4" t="s">
        <v>24</v>
      </c>
      <c r="C13" s="20">
        <v>8</v>
      </c>
      <c r="D13" s="20">
        <v>2</v>
      </c>
      <c r="E13" s="20">
        <v>0</v>
      </c>
      <c r="F13" s="20">
        <v>10</v>
      </c>
      <c r="G13" s="20">
        <v>223</v>
      </c>
      <c r="H13" s="20">
        <v>0</v>
      </c>
      <c r="I13" s="20">
        <v>223</v>
      </c>
    </row>
    <row r="14" spans="2:9" ht="20.100000000000001" customHeight="1" thickBot="1" x14ac:dyDescent="0.25">
      <c r="B14" s="4" t="s">
        <v>25</v>
      </c>
      <c r="C14" s="20">
        <v>11</v>
      </c>
      <c r="D14" s="20">
        <v>5</v>
      </c>
      <c r="E14" s="20">
        <v>4</v>
      </c>
      <c r="F14" s="20">
        <v>20</v>
      </c>
      <c r="G14" s="20">
        <v>614</v>
      </c>
      <c r="H14" s="20">
        <v>1</v>
      </c>
      <c r="I14" s="20">
        <v>615</v>
      </c>
    </row>
    <row r="15" spans="2:9" ht="20.100000000000001" customHeight="1" thickBot="1" x14ac:dyDescent="0.25">
      <c r="B15" s="4" t="s">
        <v>26</v>
      </c>
      <c r="C15" s="20">
        <v>59</v>
      </c>
      <c r="D15" s="20">
        <v>20</v>
      </c>
      <c r="E15" s="20">
        <v>9</v>
      </c>
      <c r="F15" s="20">
        <v>88</v>
      </c>
      <c r="G15" s="20">
        <v>710</v>
      </c>
      <c r="H15" s="20">
        <v>18</v>
      </c>
      <c r="I15" s="20">
        <v>728</v>
      </c>
    </row>
    <row r="16" spans="2:9" ht="20.100000000000001" customHeight="1" thickBot="1" x14ac:dyDescent="0.25">
      <c r="B16" s="4" t="s">
        <v>27</v>
      </c>
      <c r="C16" s="20">
        <v>6</v>
      </c>
      <c r="D16" s="20">
        <v>6</v>
      </c>
      <c r="E16" s="20">
        <v>3</v>
      </c>
      <c r="F16" s="20">
        <v>15</v>
      </c>
      <c r="G16" s="20">
        <v>165</v>
      </c>
      <c r="H16" s="20">
        <v>4</v>
      </c>
      <c r="I16" s="20">
        <v>169</v>
      </c>
    </row>
    <row r="17" spans="2:9" ht="20.100000000000001" customHeight="1" thickBot="1" x14ac:dyDescent="0.25">
      <c r="B17" s="4" t="s">
        <v>28</v>
      </c>
      <c r="C17" s="20">
        <v>6</v>
      </c>
      <c r="D17" s="20">
        <v>21</v>
      </c>
      <c r="E17" s="20">
        <v>2</v>
      </c>
      <c r="F17" s="20">
        <v>29</v>
      </c>
      <c r="G17" s="20">
        <v>502</v>
      </c>
      <c r="H17" s="20">
        <v>0</v>
      </c>
      <c r="I17" s="20">
        <v>502</v>
      </c>
    </row>
    <row r="18" spans="2:9" ht="20.100000000000001" customHeight="1" thickBot="1" x14ac:dyDescent="0.25">
      <c r="B18" s="4" t="s">
        <v>29</v>
      </c>
      <c r="C18" s="20">
        <v>4</v>
      </c>
      <c r="D18" s="20">
        <v>3</v>
      </c>
      <c r="E18" s="20">
        <v>11</v>
      </c>
      <c r="F18" s="20">
        <v>18</v>
      </c>
      <c r="G18" s="20">
        <v>582</v>
      </c>
      <c r="H18" s="20">
        <v>0</v>
      </c>
      <c r="I18" s="20">
        <v>582</v>
      </c>
    </row>
    <row r="19" spans="2:9" ht="20.100000000000001" customHeight="1" thickBot="1" x14ac:dyDescent="0.25">
      <c r="B19" s="4" t="s">
        <v>30</v>
      </c>
      <c r="C19" s="20">
        <v>73</v>
      </c>
      <c r="D19" s="20">
        <v>63</v>
      </c>
      <c r="E19" s="20">
        <v>20</v>
      </c>
      <c r="F19" s="20">
        <v>156</v>
      </c>
      <c r="G19" s="20">
        <v>1973</v>
      </c>
      <c r="H19" s="20">
        <v>68</v>
      </c>
      <c r="I19" s="20">
        <v>2041</v>
      </c>
    </row>
    <row r="20" spans="2:9" ht="20.100000000000001" customHeight="1" thickBot="1" x14ac:dyDescent="0.25">
      <c r="B20" s="4" t="s">
        <v>31</v>
      </c>
      <c r="C20" s="20">
        <v>75</v>
      </c>
      <c r="D20" s="20">
        <v>45</v>
      </c>
      <c r="E20" s="20">
        <v>16</v>
      </c>
      <c r="F20" s="20">
        <v>136</v>
      </c>
      <c r="G20" s="20">
        <v>1572</v>
      </c>
      <c r="H20" s="20">
        <v>18</v>
      </c>
      <c r="I20" s="20">
        <v>1590</v>
      </c>
    </row>
    <row r="21" spans="2:9" ht="20.100000000000001" customHeight="1" thickBot="1" x14ac:dyDescent="0.25">
      <c r="B21" s="4" t="s">
        <v>32</v>
      </c>
      <c r="C21" s="20">
        <v>7</v>
      </c>
      <c r="D21" s="20">
        <v>1</v>
      </c>
      <c r="E21" s="20">
        <v>10</v>
      </c>
      <c r="F21" s="20">
        <v>18</v>
      </c>
      <c r="G21" s="20">
        <v>174</v>
      </c>
      <c r="H21" s="20">
        <v>6</v>
      </c>
      <c r="I21" s="20">
        <v>180</v>
      </c>
    </row>
    <row r="22" spans="2:9" ht="20.100000000000001" customHeight="1" thickBot="1" x14ac:dyDescent="0.25">
      <c r="B22" s="4" t="s">
        <v>33</v>
      </c>
      <c r="C22" s="20">
        <v>3</v>
      </c>
      <c r="D22" s="20">
        <v>14</v>
      </c>
      <c r="E22" s="20">
        <v>1</v>
      </c>
      <c r="F22" s="20">
        <v>18</v>
      </c>
      <c r="G22" s="20">
        <v>599</v>
      </c>
      <c r="H22" s="20">
        <v>2</v>
      </c>
      <c r="I22" s="20">
        <v>601</v>
      </c>
    </row>
    <row r="23" spans="2:9" ht="20.100000000000001" customHeight="1" thickBot="1" x14ac:dyDescent="0.25">
      <c r="B23" s="4" t="s">
        <v>34</v>
      </c>
      <c r="C23" s="20">
        <v>75</v>
      </c>
      <c r="D23" s="20">
        <v>27</v>
      </c>
      <c r="E23" s="20">
        <v>3</v>
      </c>
      <c r="F23" s="20">
        <v>105</v>
      </c>
      <c r="G23" s="20">
        <v>2977</v>
      </c>
      <c r="H23" s="20">
        <v>3</v>
      </c>
      <c r="I23" s="20">
        <v>2980</v>
      </c>
    </row>
    <row r="24" spans="2:9" ht="20.100000000000001" customHeight="1" thickBot="1" x14ac:dyDescent="0.25">
      <c r="B24" s="4" t="s">
        <v>35</v>
      </c>
      <c r="C24" s="20">
        <v>3</v>
      </c>
      <c r="D24" s="20">
        <v>5</v>
      </c>
      <c r="E24" s="20">
        <v>0</v>
      </c>
      <c r="F24" s="20">
        <v>8</v>
      </c>
      <c r="G24" s="20">
        <v>768</v>
      </c>
      <c r="H24" s="20">
        <v>0</v>
      </c>
      <c r="I24" s="20">
        <v>768</v>
      </c>
    </row>
    <row r="25" spans="2:9" ht="20.100000000000001" customHeight="1" thickBot="1" x14ac:dyDescent="0.25">
      <c r="B25" s="4" t="s">
        <v>36</v>
      </c>
      <c r="C25" s="20">
        <v>12</v>
      </c>
      <c r="D25" s="20">
        <v>1</v>
      </c>
      <c r="E25" s="20">
        <v>2</v>
      </c>
      <c r="F25" s="20">
        <v>15</v>
      </c>
      <c r="G25" s="20">
        <v>121</v>
      </c>
      <c r="H25" s="20">
        <v>1</v>
      </c>
      <c r="I25" s="20">
        <v>122</v>
      </c>
    </row>
    <row r="26" spans="2:9" ht="20.100000000000001" customHeight="1" thickBot="1" x14ac:dyDescent="0.25">
      <c r="B26" s="5" t="s">
        <v>37</v>
      </c>
      <c r="C26" s="20">
        <v>4</v>
      </c>
      <c r="D26" s="20">
        <v>18</v>
      </c>
      <c r="E26" s="20">
        <v>7</v>
      </c>
      <c r="F26" s="20">
        <v>29</v>
      </c>
      <c r="G26" s="20">
        <v>495</v>
      </c>
      <c r="H26" s="20">
        <v>17</v>
      </c>
      <c r="I26" s="20">
        <v>512</v>
      </c>
    </row>
    <row r="27" spans="2:9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48</v>
      </c>
      <c r="H27" s="21">
        <v>0</v>
      </c>
      <c r="I27" s="21">
        <v>48</v>
      </c>
    </row>
    <row r="28" spans="2:9" ht="20.100000000000001" customHeight="1" thickBot="1" x14ac:dyDescent="0.25">
      <c r="B28" s="7" t="s">
        <v>39</v>
      </c>
      <c r="C28" s="9">
        <f>SUM(C11:C27)</f>
        <v>467</v>
      </c>
      <c r="D28" s="9">
        <f t="shared" ref="D28:I28" si="0">SUM(D11:D27)</f>
        <v>305</v>
      </c>
      <c r="E28" s="9">
        <f t="shared" si="0"/>
        <v>139</v>
      </c>
      <c r="F28" s="9">
        <f t="shared" si="0"/>
        <v>911</v>
      </c>
      <c r="G28" s="9">
        <f t="shared" si="0"/>
        <v>15041</v>
      </c>
      <c r="H28" s="9">
        <f t="shared" si="0"/>
        <v>182</v>
      </c>
      <c r="I28" s="9">
        <f t="shared" si="0"/>
        <v>15223</v>
      </c>
    </row>
    <row r="29" spans="2:9" x14ac:dyDescent="0.2">
      <c r="C29" s="62"/>
      <c r="D29" s="62"/>
      <c r="E29" s="62"/>
      <c r="F29" s="62"/>
      <c r="G29" s="62"/>
      <c r="H29" s="62"/>
      <c r="I29" s="62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K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51"/>
      <c r="C9" s="105" t="s">
        <v>213</v>
      </c>
      <c r="D9" s="106"/>
      <c r="E9" s="106"/>
      <c r="F9" s="106"/>
      <c r="G9" s="106"/>
      <c r="H9" s="107"/>
    </row>
    <row r="10" spans="2:8" ht="41.25" customHeight="1" x14ac:dyDescent="0.2">
      <c r="B10" s="51"/>
      <c r="C10" s="88" t="s">
        <v>214</v>
      </c>
      <c r="D10" s="88"/>
      <c r="E10" s="88" t="s">
        <v>215</v>
      </c>
      <c r="F10" s="88"/>
      <c r="G10" s="88" t="s">
        <v>216</v>
      </c>
      <c r="H10" s="88" t="s">
        <v>75</v>
      </c>
    </row>
    <row r="11" spans="2:8" ht="41.25" customHeight="1" x14ac:dyDescent="0.2">
      <c r="B11" s="51"/>
      <c r="C11" s="16" t="s">
        <v>217</v>
      </c>
      <c r="D11" s="16" t="s">
        <v>218</v>
      </c>
      <c r="E11" s="16" t="s">
        <v>219</v>
      </c>
      <c r="F11" s="16" t="s">
        <v>220</v>
      </c>
      <c r="G11" s="88"/>
      <c r="H11" s="88"/>
    </row>
    <row r="12" spans="2:8" ht="20.100000000000001" customHeight="1" thickBot="1" x14ac:dyDescent="0.25">
      <c r="B12" s="3" t="s">
        <v>22</v>
      </c>
      <c r="C12" s="56">
        <f t="shared" ref="C12:C29" si="0">+C37/K37</f>
        <v>1.9197207678883072E-2</v>
      </c>
      <c r="D12" s="56">
        <f t="shared" ref="D12:D29" si="1">+D37/K37</f>
        <v>0.1406631762652705</v>
      </c>
      <c r="E12" s="56">
        <f t="shared" ref="E12:E29" si="2">+E37/K37</f>
        <v>2.6178010471204188E-2</v>
      </c>
      <c r="F12" s="56">
        <f t="shared" ref="F12:F29" si="3">+F37/K37</f>
        <v>0.37661431064572426</v>
      </c>
      <c r="G12" s="56">
        <f t="shared" ref="G12:G29" si="4">+G37/K37</f>
        <v>0.19930191972076788</v>
      </c>
      <c r="H12" s="56">
        <f>1-C12-D12-E12-F12-G12</f>
        <v>0.23804537521815011</v>
      </c>
    </row>
    <row r="13" spans="2:8" ht="20.100000000000001" customHeight="1" thickBot="1" x14ac:dyDescent="0.25">
      <c r="B13" s="4" t="s">
        <v>23</v>
      </c>
      <c r="C13" s="56">
        <f t="shared" si="0"/>
        <v>2.0787746170678335E-2</v>
      </c>
      <c r="D13" s="56">
        <f t="shared" si="1"/>
        <v>0.1838074398249453</v>
      </c>
      <c r="E13" s="56">
        <f t="shared" si="2"/>
        <v>2.2975929978118162E-2</v>
      </c>
      <c r="F13" s="56">
        <f t="shared" si="3"/>
        <v>0.35557986870897157</v>
      </c>
      <c r="G13" s="56">
        <f t="shared" si="4"/>
        <v>0.18708971553610504</v>
      </c>
      <c r="H13" s="56">
        <f t="shared" ref="H13:H29" si="5">1-C13-D13-E13-F13-G13</f>
        <v>0.22975929978118159</v>
      </c>
    </row>
    <row r="14" spans="2:8" ht="20.100000000000001" customHeight="1" thickBot="1" x14ac:dyDescent="0.25">
      <c r="B14" s="4" t="s">
        <v>24</v>
      </c>
      <c r="C14" s="56">
        <f t="shared" si="0"/>
        <v>1.8707482993197279E-2</v>
      </c>
      <c r="D14" s="56">
        <f t="shared" si="1"/>
        <v>0.18537414965986396</v>
      </c>
      <c r="E14" s="56">
        <f t="shared" si="2"/>
        <v>1.7006802721088437E-2</v>
      </c>
      <c r="F14" s="56">
        <f t="shared" si="3"/>
        <v>0.37925170068027209</v>
      </c>
      <c r="G14" s="56">
        <f t="shared" si="4"/>
        <v>0.25340136054421769</v>
      </c>
      <c r="H14" s="56">
        <f t="shared" si="5"/>
        <v>0.14625850340136054</v>
      </c>
    </row>
    <row r="15" spans="2:8" ht="20.100000000000001" customHeight="1" thickBot="1" x14ac:dyDescent="0.25">
      <c r="B15" s="4" t="s">
        <v>25</v>
      </c>
      <c r="C15" s="56">
        <f t="shared" si="0"/>
        <v>6.6273932253313695E-3</v>
      </c>
      <c r="D15" s="56">
        <f t="shared" si="1"/>
        <v>0.17304860088365243</v>
      </c>
      <c r="E15" s="56">
        <f t="shared" si="2"/>
        <v>1.4727540500736377E-2</v>
      </c>
      <c r="F15" s="56">
        <f t="shared" si="3"/>
        <v>0.45287187039764359</v>
      </c>
      <c r="G15" s="56">
        <f t="shared" si="4"/>
        <v>0.18188512518409425</v>
      </c>
      <c r="H15" s="56">
        <f t="shared" si="5"/>
        <v>0.170839469808542</v>
      </c>
    </row>
    <row r="16" spans="2:8" ht="20.100000000000001" customHeight="1" thickBot="1" x14ac:dyDescent="0.25">
      <c r="B16" s="4" t="s">
        <v>26</v>
      </c>
      <c r="C16" s="56">
        <f t="shared" si="0"/>
        <v>2.6998961578400829E-2</v>
      </c>
      <c r="D16" s="56">
        <f t="shared" si="1"/>
        <v>0.31619937694704048</v>
      </c>
      <c r="E16" s="56">
        <f t="shared" si="2"/>
        <v>4.569055036344756E-2</v>
      </c>
      <c r="F16" s="56">
        <f t="shared" si="3"/>
        <v>0.37798546209761164</v>
      </c>
      <c r="G16" s="56">
        <f t="shared" si="4"/>
        <v>9.3457943925233641E-2</v>
      </c>
      <c r="H16" s="56">
        <f t="shared" si="5"/>
        <v>0.13966770508826576</v>
      </c>
    </row>
    <row r="17" spans="2:8" ht="20.100000000000001" customHeight="1" thickBot="1" x14ac:dyDescent="0.25">
      <c r="B17" s="4" t="s">
        <v>27</v>
      </c>
      <c r="C17" s="56">
        <f t="shared" si="0"/>
        <v>2.1844660194174758E-2</v>
      </c>
      <c r="D17" s="56">
        <f t="shared" si="1"/>
        <v>0.14077669902912621</v>
      </c>
      <c r="E17" s="56">
        <f t="shared" si="2"/>
        <v>3.640776699029126E-2</v>
      </c>
      <c r="F17" s="56">
        <f t="shared" si="3"/>
        <v>0.41019417475728154</v>
      </c>
      <c r="G17" s="56">
        <f t="shared" si="4"/>
        <v>0.23786407766990292</v>
      </c>
      <c r="H17" s="56">
        <f t="shared" si="5"/>
        <v>0.15291262135922329</v>
      </c>
    </row>
    <row r="18" spans="2:8" ht="20.100000000000001" customHeight="1" thickBot="1" x14ac:dyDescent="0.25">
      <c r="B18" s="4" t="s">
        <v>28</v>
      </c>
      <c r="C18" s="56">
        <f t="shared" si="0"/>
        <v>2.0576131687242798E-2</v>
      </c>
      <c r="D18" s="56">
        <f t="shared" si="1"/>
        <v>0.10452674897119342</v>
      </c>
      <c r="E18" s="56">
        <f t="shared" si="2"/>
        <v>2.3868312757201648E-2</v>
      </c>
      <c r="F18" s="56">
        <f t="shared" si="3"/>
        <v>0.41316872427983536</v>
      </c>
      <c r="G18" s="56">
        <f t="shared" si="4"/>
        <v>0.2839506172839506</v>
      </c>
      <c r="H18" s="56">
        <f t="shared" si="5"/>
        <v>0.15390946502057612</v>
      </c>
    </row>
    <row r="19" spans="2:8" ht="20.100000000000001" customHeight="1" thickBot="1" x14ac:dyDescent="0.25">
      <c r="B19" s="4" t="s">
        <v>29</v>
      </c>
      <c r="C19" s="56">
        <f t="shared" si="0"/>
        <v>1.8309859154929577E-2</v>
      </c>
      <c r="D19" s="56">
        <f t="shared" si="1"/>
        <v>0.15070422535211267</v>
      </c>
      <c r="E19" s="56">
        <f t="shared" si="2"/>
        <v>1.2676056338028169E-2</v>
      </c>
      <c r="F19" s="56">
        <f t="shared" si="3"/>
        <v>0.40985915492957747</v>
      </c>
      <c r="G19" s="56">
        <f t="shared" si="4"/>
        <v>0.21056338028169014</v>
      </c>
      <c r="H19" s="56">
        <f t="shared" si="5"/>
        <v>0.19788732394366199</v>
      </c>
    </row>
    <row r="20" spans="2:8" ht="20.100000000000001" customHeight="1" thickBot="1" x14ac:dyDescent="0.25">
      <c r="B20" s="4" t="s">
        <v>30</v>
      </c>
      <c r="C20" s="56">
        <f t="shared" si="0"/>
        <v>1.2638537818393934E-2</v>
      </c>
      <c r="D20" s="56">
        <f t="shared" si="1"/>
        <v>7.3886836476764528E-2</v>
      </c>
      <c r="E20" s="56">
        <f t="shared" si="2"/>
        <v>3.0332490764145442E-2</v>
      </c>
      <c r="F20" s="56">
        <f t="shared" si="3"/>
        <v>0.3968500874975695</v>
      </c>
      <c r="G20" s="56">
        <f t="shared" si="4"/>
        <v>0.31343573789616958</v>
      </c>
      <c r="H20" s="56">
        <f t="shared" si="5"/>
        <v>0.17285630954695697</v>
      </c>
    </row>
    <row r="21" spans="2:8" ht="20.100000000000001" customHeight="1" thickBot="1" x14ac:dyDescent="0.25">
      <c r="B21" s="4" t="s">
        <v>31</v>
      </c>
      <c r="C21" s="56">
        <f t="shared" si="0"/>
        <v>2.0295566502463055E-2</v>
      </c>
      <c r="D21" s="56">
        <f t="shared" si="1"/>
        <v>0.15783251231527093</v>
      </c>
      <c r="E21" s="56">
        <f t="shared" si="2"/>
        <v>2.6798029556650248E-2</v>
      </c>
      <c r="F21" s="56">
        <f t="shared" si="3"/>
        <v>0.31330049261083742</v>
      </c>
      <c r="G21" s="56">
        <f t="shared" si="4"/>
        <v>0.22206896551724137</v>
      </c>
      <c r="H21" s="56">
        <f t="shared" si="5"/>
        <v>0.25970443349753702</v>
      </c>
    </row>
    <row r="22" spans="2:8" ht="20.100000000000001" customHeight="1" thickBot="1" x14ac:dyDescent="0.25">
      <c r="B22" s="4" t="s">
        <v>32</v>
      </c>
      <c r="C22" s="56">
        <f t="shared" si="0"/>
        <v>1.1627906976744186E-2</v>
      </c>
      <c r="D22" s="56">
        <f t="shared" si="1"/>
        <v>0.16860465116279069</v>
      </c>
      <c r="E22" s="56">
        <f t="shared" si="2"/>
        <v>3.4883720930232558E-2</v>
      </c>
      <c r="F22" s="56">
        <f t="shared" si="3"/>
        <v>0.34883720930232559</v>
      </c>
      <c r="G22" s="56">
        <f t="shared" si="4"/>
        <v>0.27131782945736432</v>
      </c>
      <c r="H22" s="56">
        <f t="shared" si="5"/>
        <v>0.16472868217054271</v>
      </c>
    </row>
    <row r="23" spans="2:8" ht="20.100000000000001" customHeight="1" thickBot="1" x14ac:dyDescent="0.25">
      <c r="B23" s="4" t="s">
        <v>33</v>
      </c>
      <c r="C23" s="56">
        <f t="shared" si="0"/>
        <v>2.2727272727272728E-2</v>
      </c>
      <c r="D23" s="56">
        <f t="shared" si="1"/>
        <v>0.15827922077922077</v>
      </c>
      <c r="E23" s="56">
        <f t="shared" si="2"/>
        <v>1.461038961038961E-2</v>
      </c>
      <c r="F23" s="56">
        <f t="shared" si="3"/>
        <v>0.48782467532467533</v>
      </c>
      <c r="G23" s="56">
        <f t="shared" si="4"/>
        <v>0.24269480519480519</v>
      </c>
      <c r="H23" s="56">
        <f t="shared" si="5"/>
        <v>7.3863636363636409E-2</v>
      </c>
    </row>
    <row r="24" spans="2:8" ht="20.100000000000001" customHeight="1" thickBot="1" x14ac:dyDescent="0.25">
      <c r="B24" s="4" t="s">
        <v>34</v>
      </c>
      <c r="C24" s="56">
        <f t="shared" si="0"/>
        <v>1.3359400456174651E-2</v>
      </c>
      <c r="D24" s="56">
        <f t="shared" si="1"/>
        <v>4.1055718475073312E-2</v>
      </c>
      <c r="E24" s="56">
        <f t="shared" si="2"/>
        <v>1.7106549364613879E-2</v>
      </c>
      <c r="F24" s="56">
        <f t="shared" si="3"/>
        <v>0.48550016291951775</v>
      </c>
      <c r="G24" s="56">
        <f t="shared" si="4"/>
        <v>0.23558162267839688</v>
      </c>
      <c r="H24" s="56">
        <f t="shared" si="5"/>
        <v>0.20739654610622354</v>
      </c>
    </row>
    <row r="25" spans="2:8" ht="20.100000000000001" customHeight="1" thickBot="1" x14ac:dyDescent="0.25">
      <c r="B25" s="4" t="s">
        <v>35</v>
      </c>
      <c r="C25" s="56">
        <f t="shared" si="0"/>
        <v>8.2159624413145546E-3</v>
      </c>
      <c r="D25" s="56">
        <f t="shared" si="1"/>
        <v>0.1960093896713615</v>
      </c>
      <c r="E25" s="56">
        <f t="shared" si="2"/>
        <v>4.6948356807511738E-3</v>
      </c>
      <c r="F25" s="56">
        <f t="shared" si="3"/>
        <v>0.45070422535211269</v>
      </c>
      <c r="G25" s="56">
        <f t="shared" si="4"/>
        <v>0.13497652582159625</v>
      </c>
      <c r="H25" s="56">
        <f t="shared" si="5"/>
        <v>0.20539906103286393</v>
      </c>
    </row>
    <row r="26" spans="2:8" ht="20.100000000000001" customHeight="1" thickBot="1" x14ac:dyDescent="0.25">
      <c r="B26" s="4" t="s">
        <v>36</v>
      </c>
      <c r="C26" s="56">
        <f t="shared" si="0"/>
        <v>8.7463556851311956E-3</v>
      </c>
      <c r="D26" s="56">
        <f t="shared" si="1"/>
        <v>0.23615160349854228</v>
      </c>
      <c r="E26" s="56">
        <f t="shared" si="2"/>
        <v>4.3731778425655975E-2</v>
      </c>
      <c r="F26" s="56">
        <f t="shared" si="3"/>
        <v>0.35568513119533529</v>
      </c>
      <c r="G26" s="56">
        <f t="shared" si="4"/>
        <v>0.24198250728862974</v>
      </c>
      <c r="H26" s="56">
        <f t="shared" si="5"/>
        <v>0.11370262390670555</v>
      </c>
    </row>
    <row r="27" spans="2:8" ht="20.100000000000001" customHeight="1" thickBot="1" x14ac:dyDescent="0.25">
      <c r="B27" s="5" t="s">
        <v>37</v>
      </c>
      <c r="C27" s="56">
        <f t="shared" si="0"/>
        <v>8.6145010768126345E-3</v>
      </c>
      <c r="D27" s="56">
        <f t="shared" si="1"/>
        <v>0.2038765254845657</v>
      </c>
      <c r="E27" s="56">
        <f t="shared" si="2"/>
        <v>2.0818377602297201E-2</v>
      </c>
      <c r="F27" s="56">
        <f t="shared" si="3"/>
        <v>0.36755204594400576</v>
      </c>
      <c r="G27" s="56">
        <f t="shared" si="4"/>
        <v>0.26202440775305097</v>
      </c>
      <c r="H27" s="56">
        <f t="shared" si="5"/>
        <v>0.13711414213926776</v>
      </c>
    </row>
    <row r="28" spans="2:8" ht="20.100000000000001" customHeight="1" thickBot="1" x14ac:dyDescent="0.25">
      <c r="B28" s="6" t="s">
        <v>38</v>
      </c>
      <c r="C28" s="56">
        <f t="shared" si="0"/>
        <v>5.2910052910052907E-3</v>
      </c>
      <c r="D28" s="56">
        <f t="shared" si="1"/>
        <v>0.30158730158730157</v>
      </c>
      <c r="E28" s="56">
        <f t="shared" si="2"/>
        <v>0</v>
      </c>
      <c r="F28" s="56">
        <f t="shared" si="3"/>
        <v>0.25396825396825395</v>
      </c>
      <c r="G28" s="56">
        <f t="shared" si="4"/>
        <v>0.22222222222222221</v>
      </c>
      <c r="H28" s="56">
        <f t="shared" si="5"/>
        <v>0.21693121693121686</v>
      </c>
    </row>
    <row r="29" spans="2:8" ht="20.100000000000001" customHeight="1" thickBot="1" x14ac:dyDescent="0.25">
      <c r="B29" s="7" t="s">
        <v>39</v>
      </c>
      <c r="C29" s="57">
        <f t="shared" si="0"/>
        <v>1.6509001336442966E-2</v>
      </c>
      <c r="D29" s="57">
        <f t="shared" si="1"/>
        <v>0.1362647729357197</v>
      </c>
      <c r="E29" s="57">
        <f t="shared" si="2"/>
        <v>2.3872540027777049E-2</v>
      </c>
      <c r="F29" s="57">
        <f t="shared" si="3"/>
        <v>0.39891512276931945</v>
      </c>
      <c r="G29" s="57">
        <f t="shared" si="4"/>
        <v>0.22394591336705014</v>
      </c>
      <c r="H29" s="57">
        <f t="shared" si="5"/>
        <v>0.2004926495636907</v>
      </c>
    </row>
    <row r="30" spans="2:8" x14ac:dyDescent="0.2">
      <c r="B30" s="54"/>
      <c r="C30" s="55"/>
      <c r="D30" s="55"/>
      <c r="E30" s="55"/>
      <c r="F30" s="55"/>
      <c r="G30" s="55"/>
      <c r="H30" s="55"/>
    </row>
    <row r="31" spans="2:8" x14ac:dyDescent="0.2">
      <c r="B31" s="54"/>
      <c r="C31" s="55"/>
      <c r="D31" s="55"/>
      <c r="E31" s="55"/>
      <c r="F31" s="55"/>
      <c r="G31" s="55"/>
      <c r="H31" s="55"/>
    </row>
    <row r="32" spans="2:8" x14ac:dyDescent="0.2">
      <c r="B32" s="54"/>
      <c r="C32" s="55"/>
      <c r="D32" s="55"/>
      <c r="E32" s="55"/>
      <c r="F32" s="55"/>
      <c r="G32" s="55"/>
      <c r="H32" s="55"/>
    </row>
    <row r="33" spans="2:11" x14ac:dyDescent="0.2">
      <c r="B33" s="10"/>
      <c r="C33" s="10"/>
      <c r="D33" s="10"/>
      <c r="E33" s="10"/>
      <c r="F33" s="10"/>
      <c r="G33" s="10"/>
      <c r="H33" s="10"/>
    </row>
    <row r="34" spans="2:11" ht="41.25" customHeight="1" x14ac:dyDescent="0.2">
      <c r="B34" s="51"/>
      <c r="C34" s="102" t="s">
        <v>221</v>
      </c>
      <c r="D34" s="103"/>
      <c r="E34" s="103"/>
      <c r="F34" s="103"/>
      <c r="G34" s="103"/>
      <c r="H34" s="52"/>
    </row>
    <row r="35" spans="2:11" ht="41.25" customHeight="1" x14ac:dyDescent="0.2">
      <c r="B35" s="51"/>
      <c r="C35" s="88" t="s">
        <v>214</v>
      </c>
      <c r="D35" s="88"/>
      <c r="E35" s="88" t="s">
        <v>215</v>
      </c>
      <c r="F35" s="88"/>
      <c r="G35" s="88" t="s">
        <v>216</v>
      </c>
      <c r="H35" s="104"/>
    </row>
    <row r="36" spans="2:11" ht="41.25" customHeight="1" thickBot="1" x14ac:dyDescent="0.25">
      <c r="B36" s="51"/>
      <c r="C36" s="16" t="s">
        <v>217</v>
      </c>
      <c r="D36" s="16" t="s">
        <v>218</v>
      </c>
      <c r="E36" s="16" t="s">
        <v>219</v>
      </c>
      <c r="F36" s="16" t="s">
        <v>220</v>
      </c>
      <c r="G36" s="88"/>
      <c r="H36" s="104"/>
      <c r="I36" s="16" t="s">
        <v>222</v>
      </c>
      <c r="J36" s="16" t="s">
        <v>223</v>
      </c>
      <c r="K36" s="58" t="s">
        <v>52</v>
      </c>
    </row>
    <row r="37" spans="2:11" ht="20.100000000000001" customHeight="1" thickBot="1" x14ac:dyDescent="0.25">
      <c r="B37" s="3" t="s">
        <v>22</v>
      </c>
      <c r="C37" s="19">
        <v>165</v>
      </c>
      <c r="D37" s="19">
        <v>1209</v>
      </c>
      <c r="E37" s="19">
        <v>225</v>
      </c>
      <c r="F37" s="19">
        <v>3237</v>
      </c>
      <c r="G37" s="19">
        <v>1713</v>
      </c>
      <c r="H37" s="53"/>
      <c r="I37" s="33">
        <v>6886</v>
      </c>
      <c r="J37" s="33">
        <v>4</v>
      </c>
      <c r="K37" s="33">
        <f>I37-J37+G37</f>
        <v>8595</v>
      </c>
    </row>
    <row r="38" spans="2:11" ht="20.100000000000001" customHeight="1" thickBot="1" x14ac:dyDescent="0.25">
      <c r="B38" s="4" t="s">
        <v>23</v>
      </c>
      <c r="C38" s="20">
        <v>19</v>
      </c>
      <c r="D38" s="20">
        <v>168</v>
      </c>
      <c r="E38" s="20">
        <v>21</v>
      </c>
      <c r="F38" s="20">
        <v>325</v>
      </c>
      <c r="G38" s="20">
        <v>171</v>
      </c>
      <c r="H38" s="53"/>
      <c r="I38" s="33">
        <v>743</v>
      </c>
      <c r="J38" s="33">
        <v>0</v>
      </c>
      <c r="K38" s="33">
        <f t="shared" ref="K38:K54" si="6">I38-J38+G38</f>
        <v>914</v>
      </c>
    </row>
    <row r="39" spans="2:11" ht="20.100000000000001" customHeight="1" thickBot="1" x14ac:dyDescent="0.25">
      <c r="B39" s="4" t="s">
        <v>24</v>
      </c>
      <c r="C39" s="20">
        <v>11</v>
      </c>
      <c r="D39" s="20">
        <v>109</v>
      </c>
      <c r="E39" s="20">
        <v>10</v>
      </c>
      <c r="F39" s="20">
        <v>223</v>
      </c>
      <c r="G39" s="20">
        <v>149</v>
      </c>
      <c r="H39" s="53"/>
      <c r="I39" s="33">
        <v>439</v>
      </c>
      <c r="J39" s="33">
        <v>0</v>
      </c>
      <c r="K39" s="33">
        <f t="shared" si="6"/>
        <v>588</v>
      </c>
    </row>
    <row r="40" spans="2:11" ht="20.100000000000001" customHeight="1" thickBot="1" x14ac:dyDescent="0.25">
      <c r="B40" s="4" t="s">
        <v>25</v>
      </c>
      <c r="C40" s="20">
        <v>9</v>
      </c>
      <c r="D40" s="20">
        <v>235</v>
      </c>
      <c r="E40" s="20">
        <v>20</v>
      </c>
      <c r="F40" s="20">
        <v>615</v>
      </c>
      <c r="G40" s="20">
        <v>247</v>
      </c>
      <c r="H40" s="53"/>
      <c r="I40" s="33">
        <v>1111</v>
      </c>
      <c r="J40" s="33">
        <v>0</v>
      </c>
      <c r="K40" s="33">
        <f t="shared" si="6"/>
        <v>1358</v>
      </c>
    </row>
    <row r="41" spans="2:11" ht="20.100000000000001" customHeight="1" thickBot="1" x14ac:dyDescent="0.25">
      <c r="B41" s="4" t="s">
        <v>26</v>
      </c>
      <c r="C41" s="20">
        <v>52</v>
      </c>
      <c r="D41" s="20">
        <v>609</v>
      </c>
      <c r="E41" s="20">
        <v>88</v>
      </c>
      <c r="F41" s="20">
        <v>728</v>
      </c>
      <c r="G41" s="20">
        <v>180</v>
      </c>
      <c r="H41" s="53"/>
      <c r="I41" s="33">
        <v>1747</v>
      </c>
      <c r="J41" s="33">
        <v>1</v>
      </c>
      <c r="K41" s="33">
        <f t="shared" si="6"/>
        <v>1926</v>
      </c>
    </row>
    <row r="42" spans="2:11" ht="20.100000000000001" customHeight="1" thickBot="1" x14ac:dyDescent="0.25">
      <c r="B42" s="4" t="s">
        <v>27</v>
      </c>
      <c r="C42" s="20">
        <v>9</v>
      </c>
      <c r="D42" s="20">
        <v>58</v>
      </c>
      <c r="E42" s="20">
        <v>15</v>
      </c>
      <c r="F42" s="20">
        <v>169</v>
      </c>
      <c r="G42" s="20">
        <v>98</v>
      </c>
      <c r="H42" s="53"/>
      <c r="I42" s="33">
        <v>314</v>
      </c>
      <c r="J42" s="33">
        <v>0</v>
      </c>
      <c r="K42" s="33">
        <f t="shared" si="6"/>
        <v>412</v>
      </c>
    </row>
    <row r="43" spans="2:11" ht="20.100000000000001" customHeight="1" thickBot="1" x14ac:dyDescent="0.25">
      <c r="B43" s="4" t="s">
        <v>28</v>
      </c>
      <c r="C43" s="20">
        <v>25</v>
      </c>
      <c r="D43" s="20">
        <v>127</v>
      </c>
      <c r="E43" s="20">
        <v>29</v>
      </c>
      <c r="F43" s="20">
        <v>502</v>
      </c>
      <c r="G43" s="20">
        <v>345</v>
      </c>
      <c r="H43" s="53"/>
      <c r="I43" s="33">
        <v>870</v>
      </c>
      <c r="J43" s="33">
        <v>0</v>
      </c>
      <c r="K43" s="33">
        <f t="shared" si="6"/>
        <v>1215</v>
      </c>
    </row>
    <row r="44" spans="2:11" ht="20.100000000000001" customHeight="1" thickBot="1" x14ac:dyDescent="0.25">
      <c r="B44" s="4" t="s">
        <v>29</v>
      </c>
      <c r="C44" s="20">
        <v>26</v>
      </c>
      <c r="D44" s="20">
        <v>214</v>
      </c>
      <c r="E44" s="20">
        <v>18</v>
      </c>
      <c r="F44" s="20">
        <v>582</v>
      </c>
      <c r="G44" s="20">
        <v>299</v>
      </c>
      <c r="H44" s="53"/>
      <c r="I44" s="33">
        <v>1122</v>
      </c>
      <c r="J44" s="33">
        <v>1</v>
      </c>
      <c r="K44" s="33">
        <f t="shared" si="6"/>
        <v>1420</v>
      </c>
    </row>
    <row r="45" spans="2:11" ht="20.100000000000001" customHeight="1" thickBot="1" x14ac:dyDescent="0.25">
      <c r="B45" s="4" t="s">
        <v>30</v>
      </c>
      <c r="C45" s="20">
        <v>65</v>
      </c>
      <c r="D45" s="20">
        <v>380</v>
      </c>
      <c r="E45" s="20">
        <v>156</v>
      </c>
      <c r="F45" s="20">
        <v>2041</v>
      </c>
      <c r="G45" s="20">
        <v>1612</v>
      </c>
      <c r="H45" s="53"/>
      <c r="I45" s="33">
        <v>3535</v>
      </c>
      <c r="J45" s="33">
        <v>4</v>
      </c>
      <c r="K45" s="33">
        <f t="shared" si="6"/>
        <v>5143</v>
      </c>
    </row>
    <row r="46" spans="2:11" ht="20.100000000000001" customHeight="1" thickBot="1" x14ac:dyDescent="0.25">
      <c r="B46" s="4" t="s">
        <v>31</v>
      </c>
      <c r="C46" s="20">
        <v>103</v>
      </c>
      <c r="D46" s="20">
        <v>801</v>
      </c>
      <c r="E46" s="20">
        <v>136</v>
      </c>
      <c r="F46" s="20">
        <v>1590</v>
      </c>
      <c r="G46" s="20">
        <v>1127</v>
      </c>
      <c r="H46" s="53"/>
      <c r="I46" s="33">
        <v>3951</v>
      </c>
      <c r="J46" s="33">
        <v>3</v>
      </c>
      <c r="K46" s="33">
        <f t="shared" si="6"/>
        <v>5075</v>
      </c>
    </row>
    <row r="47" spans="2:11" ht="20.100000000000001" customHeight="1" thickBot="1" x14ac:dyDescent="0.25">
      <c r="B47" s="4" t="s">
        <v>32</v>
      </c>
      <c r="C47" s="20">
        <v>6</v>
      </c>
      <c r="D47" s="20">
        <v>87</v>
      </c>
      <c r="E47" s="20">
        <v>18</v>
      </c>
      <c r="F47" s="20">
        <v>180</v>
      </c>
      <c r="G47" s="20">
        <v>140</v>
      </c>
      <c r="H47" s="53"/>
      <c r="I47" s="33">
        <v>377</v>
      </c>
      <c r="J47" s="33">
        <v>1</v>
      </c>
      <c r="K47" s="33">
        <f t="shared" si="6"/>
        <v>516</v>
      </c>
    </row>
    <row r="48" spans="2:11" ht="20.100000000000001" customHeight="1" thickBot="1" x14ac:dyDescent="0.25">
      <c r="B48" s="4" t="s">
        <v>33</v>
      </c>
      <c r="C48" s="20">
        <v>28</v>
      </c>
      <c r="D48" s="20">
        <v>195</v>
      </c>
      <c r="E48" s="20">
        <v>18</v>
      </c>
      <c r="F48" s="20">
        <v>601</v>
      </c>
      <c r="G48" s="20">
        <v>299</v>
      </c>
      <c r="H48" s="53"/>
      <c r="I48" s="33">
        <v>938</v>
      </c>
      <c r="J48" s="33">
        <v>5</v>
      </c>
      <c r="K48" s="33">
        <f t="shared" si="6"/>
        <v>1232</v>
      </c>
    </row>
    <row r="49" spans="2:11" ht="20.100000000000001" customHeight="1" thickBot="1" x14ac:dyDescent="0.25">
      <c r="B49" s="4" t="s">
        <v>34</v>
      </c>
      <c r="C49" s="20">
        <v>82</v>
      </c>
      <c r="D49" s="20">
        <v>252</v>
      </c>
      <c r="E49" s="20">
        <v>105</v>
      </c>
      <c r="F49" s="20">
        <v>2980</v>
      </c>
      <c r="G49" s="20">
        <v>1446</v>
      </c>
      <c r="H49" s="53"/>
      <c r="I49" s="33">
        <v>4701</v>
      </c>
      <c r="J49" s="33">
        <v>9</v>
      </c>
      <c r="K49" s="33">
        <f t="shared" si="6"/>
        <v>6138</v>
      </c>
    </row>
    <row r="50" spans="2:11" ht="20.100000000000001" customHeight="1" thickBot="1" x14ac:dyDescent="0.25">
      <c r="B50" s="4" t="s">
        <v>35</v>
      </c>
      <c r="C50" s="20">
        <v>14</v>
      </c>
      <c r="D50" s="20">
        <v>334</v>
      </c>
      <c r="E50" s="20">
        <v>8</v>
      </c>
      <c r="F50" s="20">
        <v>768</v>
      </c>
      <c r="G50" s="20">
        <v>230</v>
      </c>
      <c r="H50" s="53"/>
      <c r="I50" s="33">
        <v>1476</v>
      </c>
      <c r="J50" s="33">
        <v>2</v>
      </c>
      <c r="K50" s="33">
        <f t="shared" si="6"/>
        <v>1704</v>
      </c>
    </row>
    <row r="51" spans="2:11" ht="20.100000000000001" customHeight="1" thickBot="1" x14ac:dyDescent="0.25">
      <c r="B51" s="4" t="s">
        <v>36</v>
      </c>
      <c r="C51" s="20">
        <v>3</v>
      </c>
      <c r="D51" s="20">
        <v>81</v>
      </c>
      <c r="E51" s="20">
        <v>15</v>
      </c>
      <c r="F51" s="20">
        <v>122</v>
      </c>
      <c r="G51" s="20">
        <v>83</v>
      </c>
      <c r="H51" s="53"/>
      <c r="I51" s="33">
        <v>260</v>
      </c>
      <c r="J51" s="33">
        <v>0</v>
      </c>
      <c r="K51" s="33">
        <f t="shared" si="6"/>
        <v>343</v>
      </c>
    </row>
    <row r="52" spans="2:11" ht="20.100000000000001" customHeight="1" thickBot="1" x14ac:dyDescent="0.25">
      <c r="B52" s="5" t="s">
        <v>37</v>
      </c>
      <c r="C52" s="20">
        <v>12</v>
      </c>
      <c r="D52" s="20">
        <v>284</v>
      </c>
      <c r="E52" s="20">
        <v>29</v>
      </c>
      <c r="F52" s="20">
        <v>512</v>
      </c>
      <c r="G52" s="20">
        <v>365</v>
      </c>
      <c r="H52" s="53"/>
      <c r="I52" s="33">
        <v>1028</v>
      </c>
      <c r="J52" s="33">
        <v>0</v>
      </c>
      <c r="K52" s="33">
        <f t="shared" si="6"/>
        <v>1393</v>
      </c>
    </row>
    <row r="53" spans="2:11" ht="20.100000000000001" customHeight="1" thickBot="1" x14ac:dyDescent="0.25">
      <c r="B53" s="6" t="s">
        <v>38</v>
      </c>
      <c r="C53" s="21">
        <v>1</v>
      </c>
      <c r="D53" s="21">
        <v>57</v>
      </c>
      <c r="E53" s="21">
        <v>0</v>
      </c>
      <c r="F53" s="21">
        <v>48</v>
      </c>
      <c r="G53" s="21">
        <v>42</v>
      </c>
      <c r="H53" s="53"/>
      <c r="I53" s="33">
        <v>147</v>
      </c>
      <c r="J53" s="33">
        <v>0</v>
      </c>
      <c r="K53" s="33">
        <f t="shared" si="6"/>
        <v>189</v>
      </c>
    </row>
    <row r="54" spans="2:11" ht="20.100000000000001" customHeight="1" thickBot="1" x14ac:dyDescent="0.25">
      <c r="B54" s="7" t="s">
        <v>39</v>
      </c>
      <c r="C54" s="9">
        <f>SUM(C37:C53)</f>
        <v>630</v>
      </c>
      <c r="D54" s="9">
        <f>SUM(D37:D53)</f>
        <v>5200</v>
      </c>
      <c r="E54" s="9">
        <f>SUM(E37:E53)</f>
        <v>911</v>
      </c>
      <c r="F54" s="9">
        <f>SUM(F37:F53)</f>
        <v>15223</v>
      </c>
      <c r="G54" s="9">
        <f>SUM(G37:G53)</f>
        <v>8546</v>
      </c>
      <c r="H54" s="15"/>
      <c r="I54" s="9">
        <f>SUM(I37:I53)</f>
        <v>29645</v>
      </c>
      <c r="J54" s="9">
        <f>SUM(J37:J53)</f>
        <v>30</v>
      </c>
      <c r="K54" s="9">
        <f t="shared" si="6"/>
        <v>38161</v>
      </c>
    </row>
    <row r="55" spans="2:11" x14ac:dyDescent="0.2">
      <c r="C55" s="62"/>
      <c r="D55" s="62"/>
      <c r="E55" s="62"/>
      <c r="F55" s="62"/>
      <c r="G55" s="62"/>
      <c r="I55" s="62"/>
      <c r="J55" s="62"/>
      <c r="K55" s="62"/>
    </row>
  </sheetData>
  <mergeCells count="10">
    <mergeCell ref="C9:H9"/>
    <mergeCell ref="C10:D10"/>
    <mergeCell ref="E10:F10"/>
    <mergeCell ref="G10:G11"/>
    <mergeCell ref="H10:H11"/>
    <mergeCell ref="C34:G34"/>
    <mergeCell ref="C35:D35"/>
    <mergeCell ref="E35:F35"/>
    <mergeCell ref="G35:G36"/>
    <mergeCell ref="H35:H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73" t="s">
        <v>68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9">
        <v>9524</v>
      </c>
      <c r="D11" s="19">
        <v>1</v>
      </c>
      <c r="E11" s="19">
        <v>0</v>
      </c>
      <c r="F11" s="19">
        <v>1</v>
      </c>
      <c r="G11" s="19">
        <v>4493</v>
      </c>
      <c r="H11" s="19">
        <v>1601</v>
      </c>
      <c r="I11" s="19">
        <v>287</v>
      </c>
      <c r="J11" s="19">
        <v>398</v>
      </c>
      <c r="K11" s="19">
        <v>120</v>
      </c>
      <c r="L11" s="19">
        <v>147</v>
      </c>
      <c r="M11" s="19">
        <v>27</v>
      </c>
      <c r="N11" s="19">
        <v>75</v>
      </c>
      <c r="O11" s="19">
        <v>15</v>
      </c>
      <c r="P11" s="19">
        <v>729</v>
      </c>
      <c r="Q11" s="19">
        <v>1365</v>
      </c>
      <c r="R11" s="19">
        <v>265</v>
      </c>
    </row>
    <row r="12" spans="2:18" ht="20.100000000000001" customHeight="1" thickBot="1" x14ac:dyDescent="0.25">
      <c r="B12" s="4" t="s">
        <v>23</v>
      </c>
      <c r="C12" s="20">
        <v>1191</v>
      </c>
      <c r="D12" s="20">
        <v>0</v>
      </c>
      <c r="E12" s="20">
        <v>0</v>
      </c>
      <c r="F12" s="20">
        <v>0</v>
      </c>
      <c r="G12" s="20">
        <v>560</v>
      </c>
      <c r="H12" s="20">
        <v>148</v>
      </c>
      <c r="I12" s="20">
        <v>76</v>
      </c>
      <c r="J12" s="20">
        <v>97</v>
      </c>
      <c r="K12" s="20">
        <v>12</v>
      </c>
      <c r="L12" s="20">
        <v>18</v>
      </c>
      <c r="M12" s="20">
        <v>31</v>
      </c>
      <c r="N12" s="20">
        <v>29</v>
      </c>
      <c r="O12" s="20">
        <v>2</v>
      </c>
      <c r="P12" s="20">
        <v>82</v>
      </c>
      <c r="Q12" s="20">
        <v>126</v>
      </c>
      <c r="R12" s="20">
        <v>10</v>
      </c>
    </row>
    <row r="13" spans="2:18" ht="20.100000000000001" customHeight="1" thickBot="1" x14ac:dyDescent="0.25">
      <c r="B13" s="4" t="s">
        <v>24</v>
      </c>
      <c r="C13" s="20">
        <v>886</v>
      </c>
      <c r="D13" s="20">
        <v>1</v>
      </c>
      <c r="E13" s="20">
        <v>0</v>
      </c>
      <c r="F13" s="20">
        <v>0</v>
      </c>
      <c r="G13" s="20">
        <v>346</v>
      </c>
      <c r="H13" s="20">
        <v>117</v>
      </c>
      <c r="I13" s="20">
        <v>68</v>
      </c>
      <c r="J13" s="20">
        <v>63</v>
      </c>
      <c r="K13" s="20">
        <v>15</v>
      </c>
      <c r="L13" s="20">
        <v>5</v>
      </c>
      <c r="M13" s="20">
        <v>2</v>
      </c>
      <c r="N13" s="20">
        <v>1</v>
      </c>
      <c r="O13" s="20">
        <v>20</v>
      </c>
      <c r="P13" s="20">
        <v>98</v>
      </c>
      <c r="Q13" s="20">
        <v>137</v>
      </c>
      <c r="R13" s="20">
        <v>13</v>
      </c>
    </row>
    <row r="14" spans="2:18" ht="20.100000000000001" customHeight="1" thickBot="1" x14ac:dyDescent="0.25">
      <c r="B14" s="4" t="s">
        <v>25</v>
      </c>
      <c r="C14" s="20">
        <v>1752</v>
      </c>
      <c r="D14" s="20">
        <v>0</v>
      </c>
      <c r="E14" s="20">
        <v>0</v>
      </c>
      <c r="F14" s="20">
        <v>0</v>
      </c>
      <c r="G14" s="20">
        <v>721</v>
      </c>
      <c r="H14" s="20">
        <v>213</v>
      </c>
      <c r="I14" s="20">
        <v>244</v>
      </c>
      <c r="J14" s="20">
        <v>145</v>
      </c>
      <c r="K14" s="20">
        <v>53</v>
      </c>
      <c r="L14" s="20">
        <v>8</v>
      </c>
      <c r="M14" s="20">
        <v>15</v>
      </c>
      <c r="N14" s="20">
        <v>15</v>
      </c>
      <c r="O14" s="20">
        <v>10</v>
      </c>
      <c r="P14" s="20">
        <v>140</v>
      </c>
      <c r="Q14" s="20">
        <v>178</v>
      </c>
      <c r="R14" s="20">
        <v>10</v>
      </c>
    </row>
    <row r="15" spans="2:18" ht="20.100000000000001" customHeight="1" thickBot="1" x14ac:dyDescent="0.25">
      <c r="B15" s="4" t="s">
        <v>26</v>
      </c>
      <c r="C15" s="20">
        <v>2187</v>
      </c>
      <c r="D15" s="20">
        <v>2</v>
      </c>
      <c r="E15" s="20">
        <v>0</v>
      </c>
      <c r="F15" s="20">
        <v>0</v>
      </c>
      <c r="G15" s="20">
        <v>1011</v>
      </c>
      <c r="H15" s="20">
        <v>335</v>
      </c>
      <c r="I15" s="20">
        <v>169</v>
      </c>
      <c r="J15" s="20">
        <v>160</v>
      </c>
      <c r="K15" s="20">
        <v>17</v>
      </c>
      <c r="L15" s="20">
        <v>35</v>
      </c>
      <c r="M15" s="20">
        <v>5</v>
      </c>
      <c r="N15" s="20">
        <v>13</v>
      </c>
      <c r="O15" s="20">
        <v>7</v>
      </c>
      <c r="P15" s="20">
        <v>254</v>
      </c>
      <c r="Q15" s="20">
        <v>168</v>
      </c>
      <c r="R15" s="20">
        <v>11</v>
      </c>
    </row>
    <row r="16" spans="2:18" ht="20.100000000000001" customHeight="1" thickBot="1" x14ac:dyDescent="0.25">
      <c r="B16" s="4" t="s">
        <v>27</v>
      </c>
      <c r="C16" s="20">
        <v>561</v>
      </c>
      <c r="D16" s="20">
        <v>0</v>
      </c>
      <c r="E16" s="20">
        <v>0</v>
      </c>
      <c r="F16" s="20">
        <v>0</v>
      </c>
      <c r="G16" s="20">
        <v>157</v>
      </c>
      <c r="H16" s="20">
        <v>144</v>
      </c>
      <c r="I16" s="20">
        <v>30</v>
      </c>
      <c r="J16" s="20">
        <v>39</v>
      </c>
      <c r="K16" s="20">
        <v>2</v>
      </c>
      <c r="L16" s="20">
        <v>20</v>
      </c>
      <c r="M16" s="20">
        <v>0</v>
      </c>
      <c r="N16" s="20">
        <v>5</v>
      </c>
      <c r="O16" s="20">
        <v>0</v>
      </c>
      <c r="P16" s="20">
        <v>100</v>
      </c>
      <c r="Q16" s="20">
        <v>54</v>
      </c>
      <c r="R16" s="20">
        <v>10</v>
      </c>
    </row>
    <row r="17" spans="2:18" ht="20.100000000000001" customHeight="1" thickBot="1" x14ac:dyDescent="0.25">
      <c r="B17" s="4" t="s">
        <v>28</v>
      </c>
      <c r="C17" s="20">
        <v>1333</v>
      </c>
      <c r="D17" s="20">
        <v>0</v>
      </c>
      <c r="E17" s="20">
        <v>0</v>
      </c>
      <c r="F17" s="20">
        <v>0</v>
      </c>
      <c r="G17" s="20">
        <v>678</v>
      </c>
      <c r="H17" s="20">
        <v>221</v>
      </c>
      <c r="I17" s="20">
        <v>6</v>
      </c>
      <c r="J17" s="20">
        <v>41</v>
      </c>
      <c r="K17" s="20">
        <v>9</v>
      </c>
      <c r="L17" s="20">
        <v>14</v>
      </c>
      <c r="M17" s="20">
        <v>6</v>
      </c>
      <c r="N17" s="20">
        <v>28</v>
      </c>
      <c r="O17" s="20">
        <v>17</v>
      </c>
      <c r="P17" s="20">
        <v>68</v>
      </c>
      <c r="Q17" s="20">
        <v>208</v>
      </c>
      <c r="R17" s="20">
        <v>37</v>
      </c>
    </row>
    <row r="18" spans="2:18" ht="20.100000000000001" customHeight="1" thickBot="1" x14ac:dyDescent="0.25">
      <c r="B18" s="4" t="s">
        <v>29</v>
      </c>
      <c r="C18" s="20">
        <v>1606</v>
      </c>
      <c r="D18" s="20">
        <v>0</v>
      </c>
      <c r="E18" s="20">
        <v>0</v>
      </c>
      <c r="F18" s="20">
        <v>0</v>
      </c>
      <c r="G18" s="20">
        <v>844</v>
      </c>
      <c r="H18" s="20">
        <v>230</v>
      </c>
      <c r="I18" s="20">
        <v>122</v>
      </c>
      <c r="J18" s="20">
        <v>32</v>
      </c>
      <c r="K18" s="20">
        <v>11</v>
      </c>
      <c r="L18" s="20">
        <v>4</v>
      </c>
      <c r="M18" s="20">
        <v>4</v>
      </c>
      <c r="N18" s="20">
        <v>9</v>
      </c>
      <c r="O18" s="20">
        <v>1</v>
      </c>
      <c r="P18" s="20">
        <v>45</v>
      </c>
      <c r="Q18" s="20">
        <v>296</v>
      </c>
      <c r="R18" s="20">
        <v>8</v>
      </c>
    </row>
    <row r="19" spans="2:18" ht="20.100000000000001" customHeight="1" thickBot="1" x14ac:dyDescent="0.25">
      <c r="B19" s="4" t="s">
        <v>30</v>
      </c>
      <c r="C19" s="20">
        <v>6762</v>
      </c>
      <c r="D19" s="20">
        <v>4</v>
      </c>
      <c r="E19" s="20">
        <v>0</v>
      </c>
      <c r="F19" s="20">
        <v>1</v>
      </c>
      <c r="G19" s="20">
        <v>2982</v>
      </c>
      <c r="H19" s="20">
        <v>1126</v>
      </c>
      <c r="I19" s="20">
        <v>420</v>
      </c>
      <c r="J19" s="20">
        <v>571</v>
      </c>
      <c r="K19" s="20">
        <v>117</v>
      </c>
      <c r="L19" s="20">
        <v>74</v>
      </c>
      <c r="M19" s="20">
        <v>42</v>
      </c>
      <c r="N19" s="20">
        <v>107</v>
      </c>
      <c r="O19" s="20">
        <v>19</v>
      </c>
      <c r="P19" s="20">
        <v>349</v>
      </c>
      <c r="Q19" s="20">
        <v>573</v>
      </c>
      <c r="R19" s="20">
        <v>377</v>
      </c>
    </row>
    <row r="20" spans="2:18" ht="20.100000000000001" customHeight="1" thickBot="1" x14ac:dyDescent="0.25">
      <c r="B20" s="4" t="s">
        <v>31</v>
      </c>
      <c r="C20" s="20">
        <v>6497</v>
      </c>
      <c r="D20" s="20">
        <v>1</v>
      </c>
      <c r="E20" s="20">
        <v>0</v>
      </c>
      <c r="F20" s="20">
        <v>0</v>
      </c>
      <c r="G20" s="20">
        <v>2704</v>
      </c>
      <c r="H20" s="20">
        <v>868</v>
      </c>
      <c r="I20" s="20">
        <v>499</v>
      </c>
      <c r="J20" s="20">
        <v>298</v>
      </c>
      <c r="K20" s="20">
        <v>35</v>
      </c>
      <c r="L20" s="20">
        <v>80</v>
      </c>
      <c r="M20" s="20">
        <v>5</v>
      </c>
      <c r="N20" s="20">
        <v>20</v>
      </c>
      <c r="O20" s="20">
        <v>35</v>
      </c>
      <c r="P20" s="20">
        <v>415</v>
      </c>
      <c r="Q20" s="20">
        <v>1302</v>
      </c>
      <c r="R20" s="20">
        <v>235</v>
      </c>
    </row>
    <row r="21" spans="2:18" ht="20.100000000000001" customHeight="1" thickBot="1" x14ac:dyDescent="0.25">
      <c r="B21" s="4" t="s">
        <v>32</v>
      </c>
      <c r="C21" s="20">
        <v>739</v>
      </c>
      <c r="D21" s="20">
        <v>0</v>
      </c>
      <c r="E21" s="20">
        <v>0</v>
      </c>
      <c r="F21" s="20">
        <v>0</v>
      </c>
      <c r="G21" s="20">
        <v>211</v>
      </c>
      <c r="H21" s="20">
        <v>148</v>
      </c>
      <c r="I21" s="20">
        <v>36</v>
      </c>
      <c r="J21" s="20">
        <v>36</v>
      </c>
      <c r="K21" s="20">
        <v>22</v>
      </c>
      <c r="L21" s="20">
        <v>36</v>
      </c>
      <c r="M21" s="20">
        <v>1</v>
      </c>
      <c r="N21" s="20">
        <v>17</v>
      </c>
      <c r="O21" s="20">
        <v>5</v>
      </c>
      <c r="P21" s="20">
        <v>111</v>
      </c>
      <c r="Q21" s="20">
        <v>94</v>
      </c>
      <c r="R21" s="20">
        <v>22</v>
      </c>
    </row>
    <row r="22" spans="2:18" ht="20.100000000000001" customHeight="1" thickBot="1" x14ac:dyDescent="0.25">
      <c r="B22" s="4" t="s">
        <v>33</v>
      </c>
      <c r="C22" s="20">
        <v>1846</v>
      </c>
      <c r="D22" s="20">
        <v>0</v>
      </c>
      <c r="E22" s="20">
        <v>0</v>
      </c>
      <c r="F22" s="20">
        <v>0</v>
      </c>
      <c r="G22" s="20">
        <v>889</v>
      </c>
      <c r="H22" s="20">
        <v>346</v>
      </c>
      <c r="I22" s="20">
        <v>45</v>
      </c>
      <c r="J22" s="20">
        <v>80</v>
      </c>
      <c r="K22" s="20">
        <v>23</v>
      </c>
      <c r="L22" s="20">
        <v>24</v>
      </c>
      <c r="M22" s="20">
        <v>7</v>
      </c>
      <c r="N22" s="20">
        <v>28</v>
      </c>
      <c r="O22" s="20">
        <v>3</v>
      </c>
      <c r="P22" s="20">
        <v>73</v>
      </c>
      <c r="Q22" s="20">
        <v>256</v>
      </c>
      <c r="R22" s="20">
        <v>72</v>
      </c>
    </row>
    <row r="23" spans="2:18" ht="20.100000000000001" customHeight="1" thickBot="1" x14ac:dyDescent="0.25">
      <c r="B23" s="4" t="s">
        <v>34</v>
      </c>
      <c r="C23" s="20">
        <v>7301</v>
      </c>
      <c r="D23" s="20">
        <v>3</v>
      </c>
      <c r="E23" s="20">
        <v>0</v>
      </c>
      <c r="F23" s="20">
        <v>0</v>
      </c>
      <c r="G23" s="20">
        <v>3936</v>
      </c>
      <c r="H23" s="20">
        <v>327</v>
      </c>
      <c r="I23" s="20">
        <v>248</v>
      </c>
      <c r="J23" s="20">
        <v>505</v>
      </c>
      <c r="K23" s="20">
        <v>56</v>
      </c>
      <c r="L23" s="20">
        <v>207</v>
      </c>
      <c r="M23" s="20">
        <v>47</v>
      </c>
      <c r="N23" s="20">
        <v>56</v>
      </c>
      <c r="O23" s="20">
        <v>19</v>
      </c>
      <c r="P23" s="20">
        <v>628</v>
      </c>
      <c r="Q23" s="20">
        <v>927</v>
      </c>
      <c r="R23" s="20">
        <v>342</v>
      </c>
    </row>
    <row r="24" spans="2:18" ht="20.100000000000001" customHeight="1" thickBot="1" x14ac:dyDescent="0.25">
      <c r="B24" s="4" t="s">
        <v>35</v>
      </c>
      <c r="C24" s="20">
        <v>2021</v>
      </c>
      <c r="D24" s="20">
        <v>0</v>
      </c>
      <c r="E24" s="20">
        <v>0</v>
      </c>
      <c r="F24" s="20">
        <v>0</v>
      </c>
      <c r="G24" s="20">
        <v>1045</v>
      </c>
      <c r="H24" s="20">
        <v>319</v>
      </c>
      <c r="I24" s="20">
        <v>81</v>
      </c>
      <c r="J24" s="20">
        <v>73</v>
      </c>
      <c r="K24" s="20">
        <v>12</v>
      </c>
      <c r="L24" s="20">
        <v>16</v>
      </c>
      <c r="M24" s="20">
        <v>18</v>
      </c>
      <c r="N24" s="20">
        <v>3</v>
      </c>
      <c r="O24" s="20">
        <v>21</v>
      </c>
      <c r="P24" s="20">
        <v>240</v>
      </c>
      <c r="Q24" s="20">
        <v>183</v>
      </c>
      <c r="R24" s="20">
        <v>10</v>
      </c>
    </row>
    <row r="25" spans="2:18" ht="20.100000000000001" customHeight="1" thickBot="1" x14ac:dyDescent="0.25">
      <c r="B25" s="4" t="s">
        <v>36</v>
      </c>
      <c r="C25" s="20">
        <v>525</v>
      </c>
      <c r="D25" s="20">
        <v>1</v>
      </c>
      <c r="E25" s="20">
        <v>0</v>
      </c>
      <c r="F25" s="20">
        <v>0</v>
      </c>
      <c r="G25" s="20">
        <v>257</v>
      </c>
      <c r="H25" s="20">
        <v>45</v>
      </c>
      <c r="I25" s="20">
        <v>42</v>
      </c>
      <c r="J25" s="20">
        <v>27</v>
      </c>
      <c r="K25" s="20">
        <v>13</v>
      </c>
      <c r="L25" s="20">
        <v>2</v>
      </c>
      <c r="M25" s="20">
        <v>1</v>
      </c>
      <c r="N25" s="20">
        <v>1</v>
      </c>
      <c r="O25" s="20">
        <v>1</v>
      </c>
      <c r="P25" s="20">
        <v>40</v>
      </c>
      <c r="Q25" s="20">
        <v>43</v>
      </c>
      <c r="R25" s="20">
        <v>52</v>
      </c>
    </row>
    <row r="26" spans="2:18" ht="20.100000000000001" customHeight="1" thickBot="1" x14ac:dyDescent="0.25">
      <c r="B26" s="5" t="s">
        <v>37</v>
      </c>
      <c r="C26" s="20">
        <v>1592</v>
      </c>
      <c r="D26" s="20">
        <v>0</v>
      </c>
      <c r="E26" s="20">
        <v>0</v>
      </c>
      <c r="F26" s="20">
        <v>0</v>
      </c>
      <c r="G26" s="20">
        <v>822</v>
      </c>
      <c r="H26" s="20">
        <v>81</v>
      </c>
      <c r="I26" s="20">
        <v>97</v>
      </c>
      <c r="J26" s="20">
        <v>176</v>
      </c>
      <c r="K26" s="20">
        <v>24</v>
      </c>
      <c r="L26" s="20">
        <v>26</v>
      </c>
      <c r="M26" s="20">
        <v>6</v>
      </c>
      <c r="N26" s="20">
        <v>6</v>
      </c>
      <c r="O26" s="20">
        <v>1</v>
      </c>
      <c r="P26" s="20">
        <v>215</v>
      </c>
      <c r="Q26" s="20">
        <v>96</v>
      </c>
      <c r="R26" s="20">
        <v>42</v>
      </c>
    </row>
    <row r="27" spans="2:18" ht="20.100000000000001" customHeight="1" thickBot="1" x14ac:dyDescent="0.25">
      <c r="B27" s="6" t="s">
        <v>38</v>
      </c>
      <c r="C27" s="21">
        <v>232</v>
      </c>
      <c r="D27" s="21">
        <v>0</v>
      </c>
      <c r="E27" s="21">
        <v>0</v>
      </c>
      <c r="F27" s="21">
        <v>0</v>
      </c>
      <c r="G27" s="21">
        <v>128</v>
      </c>
      <c r="H27" s="21">
        <v>50</v>
      </c>
      <c r="I27" s="21">
        <v>9</v>
      </c>
      <c r="J27" s="21">
        <v>12</v>
      </c>
      <c r="K27" s="21">
        <v>2</v>
      </c>
      <c r="L27" s="21">
        <v>0</v>
      </c>
      <c r="M27" s="21">
        <v>0</v>
      </c>
      <c r="N27" s="21">
        <v>2</v>
      </c>
      <c r="O27" s="21">
        <v>1</v>
      </c>
      <c r="P27" s="21">
        <v>21</v>
      </c>
      <c r="Q27" s="21">
        <v>6</v>
      </c>
      <c r="R27" s="21">
        <v>1</v>
      </c>
    </row>
    <row r="28" spans="2:18" ht="20.100000000000001" customHeight="1" thickBot="1" x14ac:dyDescent="0.25">
      <c r="B28" s="7" t="s">
        <v>39</v>
      </c>
      <c r="C28" s="9">
        <f>SUM(C11:C27)</f>
        <v>46555</v>
      </c>
      <c r="D28" s="9">
        <f t="shared" ref="D28:R28" si="0">SUM(D11:D27)</f>
        <v>13</v>
      </c>
      <c r="E28" s="9">
        <f t="shared" si="0"/>
        <v>0</v>
      </c>
      <c r="F28" s="9">
        <f t="shared" si="0"/>
        <v>2</v>
      </c>
      <c r="G28" s="9">
        <f t="shared" si="0"/>
        <v>21784</v>
      </c>
      <c r="H28" s="9">
        <f t="shared" si="0"/>
        <v>6319</v>
      </c>
      <c r="I28" s="9">
        <f t="shared" si="0"/>
        <v>2479</v>
      </c>
      <c r="J28" s="9">
        <f t="shared" si="0"/>
        <v>2753</v>
      </c>
      <c r="K28" s="9">
        <f t="shared" si="0"/>
        <v>543</v>
      </c>
      <c r="L28" s="9">
        <f t="shared" si="0"/>
        <v>716</v>
      </c>
      <c r="M28" s="9">
        <f t="shared" si="0"/>
        <v>217</v>
      </c>
      <c r="N28" s="9">
        <f t="shared" si="0"/>
        <v>415</v>
      </c>
      <c r="O28" s="9">
        <f t="shared" si="0"/>
        <v>177</v>
      </c>
      <c r="P28" s="9">
        <f t="shared" si="0"/>
        <v>3608</v>
      </c>
      <c r="Q28" s="9">
        <f t="shared" si="0"/>
        <v>6012</v>
      </c>
      <c r="R28" s="9">
        <f t="shared" si="0"/>
        <v>1517</v>
      </c>
    </row>
    <row r="29" spans="2:1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76" t="s">
        <v>69</v>
      </c>
      <c r="D9" s="73"/>
      <c r="E9" s="73"/>
      <c r="F9" s="77"/>
      <c r="G9" s="76" t="s">
        <v>70</v>
      </c>
      <c r="H9" s="73"/>
      <c r="I9" s="73"/>
      <c r="J9" s="77"/>
      <c r="K9" s="76" t="s">
        <v>71</v>
      </c>
      <c r="L9" s="73"/>
      <c r="M9" s="73"/>
      <c r="N9" s="73"/>
      <c r="O9" s="73"/>
      <c r="P9" s="77"/>
      <c r="Q9" s="76" t="s">
        <v>72</v>
      </c>
      <c r="R9" s="73"/>
      <c r="S9" s="73"/>
      <c r="T9" s="73"/>
      <c r="U9" s="73"/>
      <c r="V9" s="7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9">
        <v>477</v>
      </c>
      <c r="D11" s="19">
        <v>198</v>
      </c>
      <c r="E11" s="19">
        <v>190</v>
      </c>
      <c r="F11" s="19">
        <v>89</v>
      </c>
      <c r="G11" s="19">
        <v>179</v>
      </c>
      <c r="H11" s="19">
        <v>0</v>
      </c>
      <c r="I11" s="19">
        <v>177</v>
      </c>
      <c r="J11" s="19">
        <v>37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212</v>
      </c>
      <c r="R11" s="19">
        <v>210</v>
      </c>
      <c r="S11" s="19">
        <v>8</v>
      </c>
      <c r="T11" s="19">
        <v>34</v>
      </c>
      <c r="U11" s="19">
        <v>267</v>
      </c>
      <c r="V11" s="19">
        <v>426</v>
      </c>
    </row>
    <row r="12" spans="2:22" ht="20.100000000000001" customHeight="1" thickBot="1" x14ac:dyDescent="0.25">
      <c r="B12" s="4" t="s">
        <v>23</v>
      </c>
      <c r="C12" s="20">
        <v>58</v>
      </c>
      <c r="D12" s="20">
        <v>19</v>
      </c>
      <c r="E12" s="20">
        <v>23</v>
      </c>
      <c r="F12" s="20">
        <v>16</v>
      </c>
      <c r="G12" s="20">
        <v>28</v>
      </c>
      <c r="H12" s="20">
        <v>0</v>
      </c>
      <c r="I12" s="20">
        <v>28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33</v>
      </c>
      <c r="R12" s="20">
        <v>37</v>
      </c>
      <c r="S12" s="20">
        <v>0</v>
      </c>
      <c r="T12" s="20">
        <v>5</v>
      </c>
      <c r="U12" s="20">
        <v>30</v>
      </c>
      <c r="V12" s="20">
        <v>85</v>
      </c>
    </row>
    <row r="13" spans="2:22" ht="20.100000000000001" customHeight="1" thickBot="1" x14ac:dyDescent="0.25">
      <c r="B13" s="4" t="s">
        <v>24</v>
      </c>
      <c r="C13" s="20">
        <v>34</v>
      </c>
      <c r="D13" s="20">
        <v>12</v>
      </c>
      <c r="E13" s="20">
        <v>7</v>
      </c>
      <c r="F13" s="20">
        <v>15</v>
      </c>
      <c r="G13" s="20">
        <v>10</v>
      </c>
      <c r="H13" s="20">
        <v>0</v>
      </c>
      <c r="I13" s="20">
        <v>10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10</v>
      </c>
      <c r="R13" s="20">
        <v>10</v>
      </c>
      <c r="S13" s="20">
        <v>0</v>
      </c>
      <c r="T13" s="20">
        <v>0</v>
      </c>
      <c r="U13" s="20">
        <v>13</v>
      </c>
      <c r="V13" s="20">
        <v>32</v>
      </c>
    </row>
    <row r="14" spans="2:22" ht="20.100000000000001" customHeight="1" thickBot="1" x14ac:dyDescent="0.25">
      <c r="B14" s="4" t="s">
        <v>25</v>
      </c>
      <c r="C14" s="20">
        <v>45</v>
      </c>
      <c r="D14" s="20">
        <v>22</v>
      </c>
      <c r="E14" s="20">
        <v>13</v>
      </c>
      <c r="F14" s="20">
        <v>10</v>
      </c>
      <c r="G14" s="20">
        <v>8</v>
      </c>
      <c r="H14" s="20">
        <v>0</v>
      </c>
      <c r="I14" s="20">
        <v>8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28</v>
      </c>
      <c r="R14" s="20">
        <v>28</v>
      </c>
      <c r="S14" s="20">
        <v>1</v>
      </c>
      <c r="T14" s="20">
        <v>2</v>
      </c>
      <c r="U14" s="20">
        <v>30</v>
      </c>
      <c r="V14" s="20">
        <v>50</v>
      </c>
    </row>
    <row r="15" spans="2:22" ht="20.100000000000001" customHeight="1" thickBot="1" x14ac:dyDescent="0.25">
      <c r="B15" s="4" t="s">
        <v>26</v>
      </c>
      <c r="C15" s="20">
        <v>178</v>
      </c>
      <c r="D15" s="20">
        <v>48</v>
      </c>
      <c r="E15" s="20">
        <v>114</v>
      </c>
      <c r="F15" s="20">
        <v>16</v>
      </c>
      <c r="G15" s="20">
        <v>114</v>
      </c>
      <c r="H15" s="20">
        <v>9</v>
      </c>
      <c r="I15" s="20">
        <v>128</v>
      </c>
      <c r="J15" s="20">
        <v>15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105</v>
      </c>
      <c r="R15" s="20">
        <v>106</v>
      </c>
      <c r="S15" s="20">
        <v>0</v>
      </c>
      <c r="T15" s="20">
        <v>4</v>
      </c>
      <c r="U15" s="20">
        <v>104</v>
      </c>
      <c r="V15" s="20">
        <v>290</v>
      </c>
    </row>
    <row r="16" spans="2:22" ht="20.100000000000001" customHeight="1" thickBot="1" x14ac:dyDescent="0.25">
      <c r="B16" s="4" t="s">
        <v>27</v>
      </c>
      <c r="C16" s="20">
        <v>20</v>
      </c>
      <c r="D16" s="20">
        <v>11</v>
      </c>
      <c r="E16" s="20">
        <v>4</v>
      </c>
      <c r="F16" s="20">
        <v>5</v>
      </c>
      <c r="G16" s="20">
        <v>5</v>
      </c>
      <c r="H16" s="20">
        <v>0</v>
      </c>
      <c r="I16" s="20">
        <v>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7</v>
      </c>
      <c r="R16" s="20">
        <v>7</v>
      </c>
      <c r="S16" s="20">
        <v>0</v>
      </c>
      <c r="T16" s="20">
        <v>2</v>
      </c>
      <c r="U16" s="20">
        <v>8</v>
      </c>
      <c r="V16" s="20">
        <v>18</v>
      </c>
    </row>
    <row r="17" spans="2:22" ht="20.100000000000001" customHeight="1" thickBot="1" x14ac:dyDescent="0.25">
      <c r="B17" s="4" t="s">
        <v>28</v>
      </c>
      <c r="C17" s="20">
        <v>95</v>
      </c>
      <c r="D17" s="20">
        <v>25</v>
      </c>
      <c r="E17" s="20">
        <v>5</v>
      </c>
      <c r="F17" s="20">
        <v>65</v>
      </c>
      <c r="G17" s="20">
        <v>16</v>
      </c>
      <c r="H17" s="20">
        <v>0</v>
      </c>
      <c r="I17" s="20">
        <v>12</v>
      </c>
      <c r="J17" s="20">
        <v>5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20</v>
      </c>
      <c r="R17" s="20">
        <v>20</v>
      </c>
      <c r="S17" s="20">
        <v>0</v>
      </c>
      <c r="T17" s="20">
        <v>0</v>
      </c>
      <c r="U17" s="20">
        <v>15</v>
      </c>
      <c r="V17" s="20">
        <v>56</v>
      </c>
    </row>
    <row r="18" spans="2:22" ht="20.100000000000001" customHeight="1" thickBot="1" x14ac:dyDescent="0.25">
      <c r="B18" s="4" t="s">
        <v>29</v>
      </c>
      <c r="C18" s="20">
        <v>76</v>
      </c>
      <c r="D18" s="20">
        <v>15</v>
      </c>
      <c r="E18" s="20">
        <v>30</v>
      </c>
      <c r="F18" s="20">
        <v>31</v>
      </c>
      <c r="G18" s="20">
        <v>14</v>
      </c>
      <c r="H18" s="20">
        <v>0</v>
      </c>
      <c r="I18" s="20">
        <v>14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21</v>
      </c>
      <c r="R18" s="20">
        <v>24</v>
      </c>
      <c r="S18" s="20">
        <v>0</v>
      </c>
      <c r="T18" s="20">
        <v>0</v>
      </c>
      <c r="U18" s="20">
        <v>10</v>
      </c>
      <c r="V18" s="20">
        <v>90</v>
      </c>
    </row>
    <row r="19" spans="2:22" ht="20.100000000000001" customHeight="1" thickBot="1" x14ac:dyDescent="0.25">
      <c r="B19" s="4" t="s">
        <v>30</v>
      </c>
      <c r="C19" s="20">
        <v>193</v>
      </c>
      <c r="D19" s="20">
        <v>115</v>
      </c>
      <c r="E19" s="20">
        <v>46</v>
      </c>
      <c r="F19" s="20">
        <v>32</v>
      </c>
      <c r="G19" s="20">
        <v>57</v>
      </c>
      <c r="H19" s="20">
        <v>0</v>
      </c>
      <c r="I19" s="20">
        <v>49</v>
      </c>
      <c r="J19" s="20">
        <v>20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53</v>
      </c>
      <c r="R19" s="20">
        <v>59</v>
      </c>
      <c r="S19" s="20">
        <v>4</v>
      </c>
      <c r="T19" s="20">
        <v>1</v>
      </c>
      <c r="U19" s="20">
        <v>68</v>
      </c>
      <c r="V19" s="20">
        <v>155</v>
      </c>
    </row>
    <row r="20" spans="2:22" ht="20.100000000000001" customHeight="1" thickBot="1" x14ac:dyDescent="0.25">
      <c r="B20" s="4" t="s">
        <v>31</v>
      </c>
      <c r="C20" s="20">
        <v>245</v>
      </c>
      <c r="D20" s="20">
        <v>129</v>
      </c>
      <c r="E20" s="20">
        <v>88</v>
      </c>
      <c r="F20" s="20">
        <v>28</v>
      </c>
      <c r="G20" s="20">
        <v>45</v>
      </c>
      <c r="H20" s="20">
        <v>0</v>
      </c>
      <c r="I20" s="20">
        <v>43</v>
      </c>
      <c r="J20" s="20">
        <v>9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101</v>
      </c>
      <c r="R20" s="20">
        <v>101</v>
      </c>
      <c r="S20" s="20">
        <v>1</v>
      </c>
      <c r="T20" s="20">
        <v>7</v>
      </c>
      <c r="U20" s="20">
        <v>106</v>
      </c>
      <c r="V20" s="20">
        <v>205</v>
      </c>
    </row>
    <row r="21" spans="2:22" ht="20.100000000000001" customHeight="1" thickBot="1" x14ac:dyDescent="0.25">
      <c r="B21" s="4" t="s">
        <v>32</v>
      </c>
      <c r="C21" s="20">
        <v>24</v>
      </c>
      <c r="D21" s="20">
        <v>9</v>
      </c>
      <c r="E21" s="20">
        <v>9</v>
      </c>
      <c r="F21" s="20">
        <v>6</v>
      </c>
      <c r="G21" s="20">
        <v>10</v>
      </c>
      <c r="H21" s="20">
        <v>0</v>
      </c>
      <c r="I21" s="20">
        <v>10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16</v>
      </c>
      <c r="R21" s="20">
        <v>18</v>
      </c>
      <c r="S21" s="20">
        <v>0</v>
      </c>
      <c r="T21" s="20">
        <v>1</v>
      </c>
      <c r="U21" s="20">
        <v>8</v>
      </c>
      <c r="V21" s="20">
        <v>43</v>
      </c>
    </row>
    <row r="22" spans="2:22" ht="20.100000000000001" customHeight="1" thickBot="1" x14ac:dyDescent="0.25">
      <c r="B22" s="4" t="s">
        <v>33</v>
      </c>
      <c r="C22" s="20">
        <v>93</v>
      </c>
      <c r="D22" s="20">
        <v>39</v>
      </c>
      <c r="E22" s="20">
        <v>32</v>
      </c>
      <c r="F22" s="20">
        <v>22</v>
      </c>
      <c r="G22" s="20">
        <v>16</v>
      </c>
      <c r="H22" s="20">
        <v>0</v>
      </c>
      <c r="I22" s="20">
        <v>17</v>
      </c>
      <c r="J22" s="20">
        <v>2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28</v>
      </c>
      <c r="R22" s="20">
        <v>26</v>
      </c>
      <c r="S22" s="20">
        <v>0</v>
      </c>
      <c r="T22" s="20">
        <v>2</v>
      </c>
      <c r="U22" s="20">
        <v>26</v>
      </c>
      <c r="V22" s="20">
        <v>85</v>
      </c>
    </row>
    <row r="23" spans="2:22" ht="20.100000000000001" customHeight="1" thickBot="1" x14ac:dyDescent="0.25">
      <c r="B23" s="4" t="s">
        <v>34</v>
      </c>
      <c r="C23" s="20">
        <v>167</v>
      </c>
      <c r="D23" s="20">
        <v>51</v>
      </c>
      <c r="E23" s="20">
        <v>56</v>
      </c>
      <c r="F23" s="20">
        <v>60</v>
      </c>
      <c r="G23" s="20">
        <v>20</v>
      </c>
      <c r="H23" s="20">
        <v>0</v>
      </c>
      <c r="I23" s="20">
        <v>23</v>
      </c>
      <c r="J23" s="20">
        <v>4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55</v>
      </c>
      <c r="R23" s="20">
        <v>58</v>
      </c>
      <c r="S23" s="20">
        <v>3</v>
      </c>
      <c r="T23" s="20">
        <v>0</v>
      </c>
      <c r="U23" s="20">
        <v>67</v>
      </c>
      <c r="V23" s="20">
        <v>123</v>
      </c>
    </row>
    <row r="24" spans="2:22" ht="20.100000000000001" customHeight="1" thickBot="1" x14ac:dyDescent="0.25">
      <c r="B24" s="4" t="s">
        <v>35</v>
      </c>
      <c r="C24" s="20">
        <v>78</v>
      </c>
      <c r="D24" s="20">
        <v>32</v>
      </c>
      <c r="E24" s="20">
        <v>33</v>
      </c>
      <c r="F24" s="20">
        <v>13</v>
      </c>
      <c r="G24" s="20">
        <v>24</v>
      </c>
      <c r="H24" s="20">
        <v>0</v>
      </c>
      <c r="I24" s="20">
        <v>26</v>
      </c>
      <c r="J24" s="20">
        <v>6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30</v>
      </c>
      <c r="R24" s="20">
        <v>30</v>
      </c>
      <c r="S24" s="20">
        <v>5</v>
      </c>
      <c r="T24" s="20">
        <v>1</v>
      </c>
      <c r="U24" s="20">
        <v>51</v>
      </c>
      <c r="V24" s="20">
        <v>97</v>
      </c>
    </row>
    <row r="25" spans="2:22" ht="20.100000000000001" customHeight="1" thickBot="1" x14ac:dyDescent="0.25">
      <c r="B25" s="4" t="s">
        <v>36</v>
      </c>
      <c r="C25" s="20">
        <v>13</v>
      </c>
      <c r="D25" s="20">
        <v>3</v>
      </c>
      <c r="E25" s="20">
        <v>5</v>
      </c>
      <c r="F25" s="20">
        <v>5</v>
      </c>
      <c r="G25" s="20">
        <v>2</v>
      </c>
      <c r="H25" s="20">
        <v>0</v>
      </c>
      <c r="I25" s="20">
        <v>2</v>
      </c>
      <c r="J25" s="20">
        <v>1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7</v>
      </c>
      <c r="R25" s="20">
        <v>7</v>
      </c>
      <c r="S25" s="20">
        <v>0</v>
      </c>
      <c r="T25" s="20">
        <v>0</v>
      </c>
      <c r="U25" s="20">
        <v>6</v>
      </c>
      <c r="V25" s="20">
        <v>21</v>
      </c>
    </row>
    <row r="26" spans="2:22" ht="20.100000000000001" customHeight="1" thickBot="1" x14ac:dyDescent="0.25">
      <c r="B26" s="5" t="s">
        <v>37</v>
      </c>
      <c r="C26" s="20">
        <v>97</v>
      </c>
      <c r="D26" s="20">
        <v>64</v>
      </c>
      <c r="E26" s="20">
        <v>10</v>
      </c>
      <c r="F26" s="20">
        <v>23</v>
      </c>
      <c r="G26" s="20">
        <v>17</v>
      </c>
      <c r="H26" s="20">
        <v>0</v>
      </c>
      <c r="I26" s="20">
        <v>19</v>
      </c>
      <c r="J26" s="20">
        <v>2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40</v>
      </c>
      <c r="R26" s="20">
        <v>41</v>
      </c>
      <c r="S26" s="20">
        <v>15</v>
      </c>
      <c r="T26" s="20">
        <v>13</v>
      </c>
      <c r="U26" s="20">
        <v>30</v>
      </c>
      <c r="V26" s="20">
        <v>72</v>
      </c>
    </row>
    <row r="27" spans="2:22" ht="20.100000000000001" customHeight="1" thickBot="1" x14ac:dyDescent="0.25">
      <c r="B27" s="6" t="s">
        <v>38</v>
      </c>
      <c r="C27" s="21">
        <v>8</v>
      </c>
      <c r="D27" s="21">
        <v>7</v>
      </c>
      <c r="E27" s="21">
        <v>1</v>
      </c>
      <c r="F27" s="21">
        <v>0</v>
      </c>
      <c r="G27" s="21">
        <v>2</v>
      </c>
      <c r="H27" s="21">
        <v>0</v>
      </c>
      <c r="I27" s="21">
        <v>2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7</v>
      </c>
      <c r="R27" s="21">
        <v>10</v>
      </c>
      <c r="S27" s="21">
        <v>1</v>
      </c>
      <c r="T27" s="21">
        <v>0</v>
      </c>
      <c r="U27" s="21">
        <v>2</v>
      </c>
      <c r="V27" s="21">
        <v>8</v>
      </c>
    </row>
    <row r="28" spans="2:22" ht="20.100000000000001" customHeight="1" thickBot="1" x14ac:dyDescent="0.25">
      <c r="B28" s="7" t="s">
        <v>39</v>
      </c>
      <c r="C28" s="9">
        <f>SUM(C11:C27)</f>
        <v>1901</v>
      </c>
      <c r="D28" s="9">
        <f t="shared" ref="D28:V28" si="0">SUM(D11:D27)</f>
        <v>799</v>
      </c>
      <c r="E28" s="9">
        <f t="shared" si="0"/>
        <v>666</v>
      </c>
      <c r="F28" s="9">
        <f t="shared" si="0"/>
        <v>436</v>
      </c>
      <c r="G28" s="9">
        <f t="shared" si="0"/>
        <v>567</v>
      </c>
      <c r="H28" s="9">
        <f t="shared" si="0"/>
        <v>9</v>
      </c>
      <c r="I28" s="9">
        <f t="shared" si="0"/>
        <v>573</v>
      </c>
      <c r="J28" s="9">
        <f t="shared" si="0"/>
        <v>101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773</v>
      </c>
      <c r="R28" s="9">
        <f t="shared" si="0"/>
        <v>792</v>
      </c>
      <c r="S28" s="9">
        <f t="shared" si="0"/>
        <v>38</v>
      </c>
      <c r="T28" s="9">
        <f t="shared" si="0"/>
        <v>72</v>
      </c>
      <c r="U28" s="9">
        <f t="shared" si="0"/>
        <v>841</v>
      </c>
      <c r="V28" s="9">
        <f t="shared" si="0"/>
        <v>1856</v>
      </c>
    </row>
    <row r="29" spans="2:2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76" t="s">
        <v>80</v>
      </c>
      <c r="D9" s="73"/>
      <c r="E9" s="73"/>
      <c r="F9" s="77"/>
      <c r="G9" s="76" t="s">
        <v>81</v>
      </c>
      <c r="H9" s="73"/>
      <c r="I9" s="73"/>
      <c r="J9" s="77"/>
      <c r="K9" s="76" t="s">
        <v>82</v>
      </c>
      <c r="L9" s="73"/>
      <c r="M9" s="73"/>
      <c r="N9" s="77"/>
      <c r="O9" s="76" t="s">
        <v>83</v>
      </c>
      <c r="P9" s="73"/>
      <c r="Q9" s="73"/>
      <c r="R9" s="77"/>
      <c r="S9" s="76" t="s">
        <v>84</v>
      </c>
      <c r="T9" s="73"/>
      <c r="U9" s="73"/>
      <c r="V9" s="77"/>
      <c r="W9" s="76" t="s">
        <v>85</v>
      </c>
      <c r="X9" s="73"/>
      <c r="Y9" s="73"/>
      <c r="Z9" s="77"/>
      <c r="AA9" s="76" t="s">
        <v>86</v>
      </c>
      <c r="AB9" s="73"/>
      <c r="AC9" s="73"/>
      <c r="AD9" s="77"/>
      <c r="AE9" s="76" t="s">
        <v>87</v>
      </c>
      <c r="AF9" s="73"/>
      <c r="AG9" s="73"/>
      <c r="AH9" s="77"/>
      <c r="AI9" s="76" t="s">
        <v>88</v>
      </c>
      <c r="AJ9" s="73"/>
      <c r="AK9" s="73"/>
      <c r="AL9" s="77"/>
      <c r="AM9" s="76" t="s">
        <v>89</v>
      </c>
      <c r="AN9" s="73"/>
      <c r="AO9" s="73"/>
      <c r="AP9" s="77"/>
      <c r="AQ9" s="76" t="s">
        <v>90</v>
      </c>
      <c r="AR9" s="73"/>
      <c r="AS9" s="73"/>
      <c r="AT9" s="77"/>
      <c r="AU9" s="76" t="s">
        <v>256</v>
      </c>
      <c r="AV9" s="73"/>
      <c r="AW9" s="73"/>
      <c r="AX9" s="77"/>
      <c r="AY9" s="76" t="s">
        <v>91</v>
      </c>
      <c r="AZ9" s="73"/>
      <c r="BA9" s="73"/>
      <c r="BB9" s="77"/>
      <c r="BC9" s="76" t="s">
        <v>244</v>
      </c>
      <c r="BD9" s="73"/>
      <c r="BE9" s="73"/>
      <c r="BF9" s="77"/>
      <c r="BG9" s="76" t="s">
        <v>92</v>
      </c>
      <c r="BH9" s="73"/>
      <c r="BI9" s="73"/>
      <c r="BJ9" s="77"/>
      <c r="BK9" s="76" t="s">
        <v>93</v>
      </c>
      <c r="BL9" s="73"/>
      <c r="BM9" s="73"/>
      <c r="BN9" s="77"/>
      <c r="BO9" s="76" t="s">
        <v>94</v>
      </c>
      <c r="BP9" s="73"/>
      <c r="BQ9" s="73"/>
      <c r="BR9" s="77"/>
      <c r="BS9" s="76" t="s">
        <v>95</v>
      </c>
      <c r="BT9" s="73"/>
      <c r="BU9" s="73"/>
      <c r="BV9" s="77"/>
      <c r="BW9" s="76" t="s">
        <v>96</v>
      </c>
      <c r="BX9" s="73"/>
      <c r="BY9" s="73"/>
      <c r="BZ9" s="77"/>
      <c r="CA9" s="76" t="s">
        <v>97</v>
      </c>
      <c r="CB9" s="73"/>
      <c r="CC9" s="73"/>
      <c r="CD9" s="77"/>
      <c r="CE9" s="76" t="s">
        <v>245</v>
      </c>
      <c r="CF9" s="73"/>
      <c r="CG9" s="73"/>
      <c r="CH9" s="73"/>
      <c r="CI9" s="76" t="s">
        <v>246</v>
      </c>
      <c r="CJ9" s="73"/>
      <c r="CK9" s="73"/>
      <c r="CL9" s="73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65" t="s">
        <v>48</v>
      </c>
      <c r="AV10" s="65" t="s">
        <v>98</v>
      </c>
      <c r="AW10" s="65" t="s">
        <v>50</v>
      </c>
      <c r="AX10" s="65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61" t="s">
        <v>48</v>
      </c>
      <c r="BD10" s="61" t="s">
        <v>98</v>
      </c>
      <c r="BE10" s="61" t="s">
        <v>50</v>
      </c>
      <c r="BF10" s="61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61" t="s">
        <v>48</v>
      </c>
      <c r="CF10" s="61" t="s">
        <v>98</v>
      </c>
      <c r="CG10" s="61" t="s">
        <v>50</v>
      </c>
      <c r="CH10" s="61" t="s">
        <v>51</v>
      </c>
      <c r="CI10" s="61" t="s">
        <v>48</v>
      </c>
      <c r="CJ10" s="61" t="s">
        <v>98</v>
      </c>
      <c r="CK10" s="61" t="s">
        <v>50</v>
      </c>
      <c r="CL10" s="61" t="s">
        <v>51</v>
      </c>
    </row>
    <row r="11" spans="2:90" ht="20.100000000000001" customHeight="1" thickBot="1" x14ac:dyDescent="0.25">
      <c r="B11" s="3" t="s">
        <v>22</v>
      </c>
      <c r="C11" s="19">
        <v>1016</v>
      </c>
      <c r="D11" s="19">
        <v>27</v>
      </c>
      <c r="E11" s="19">
        <v>1003</v>
      </c>
      <c r="F11" s="19">
        <v>2874</v>
      </c>
      <c r="G11" s="19">
        <v>7</v>
      </c>
      <c r="H11" s="19">
        <v>0</v>
      </c>
      <c r="I11" s="19">
        <v>1</v>
      </c>
      <c r="J11" s="19">
        <v>23</v>
      </c>
      <c r="K11" s="19">
        <v>3</v>
      </c>
      <c r="L11" s="19">
        <v>0</v>
      </c>
      <c r="M11" s="19">
        <v>1</v>
      </c>
      <c r="N11" s="19">
        <v>6</v>
      </c>
      <c r="O11" s="19">
        <v>0</v>
      </c>
      <c r="P11" s="19">
        <v>0</v>
      </c>
      <c r="Q11" s="19">
        <v>0</v>
      </c>
      <c r="R11" s="19">
        <v>0</v>
      </c>
      <c r="S11" s="19">
        <v>24</v>
      </c>
      <c r="T11" s="19">
        <v>11</v>
      </c>
      <c r="U11" s="19">
        <v>32</v>
      </c>
      <c r="V11" s="19">
        <v>22</v>
      </c>
      <c r="W11" s="19">
        <v>318</v>
      </c>
      <c r="X11" s="19">
        <v>1</v>
      </c>
      <c r="Y11" s="19">
        <v>338</v>
      </c>
      <c r="Z11" s="19">
        <v>999</v>
      </c>
      <c r="AA11" s="19">
        <v>1</v>
      </c>
      <c r="AB11" s="19">
        <v>0</v>
      </c>
      <c r="AC11" s="19">
        <v>1</v>
      </c>
      <c r="AD11" s="19">
        <v>2</v>
      </c>
      <c r="AE11" s="19">
        <v>8</v>
      </c>
      <c r="AF11" s="19">
        <v>0</v>
      </c>
      <c r="AG11" s="19">
        <v>11</v>
      </c>
      <c r="AH11" s="19">
        <v>26</v>
      </c>
      <c r="AI11" s="19">
        <v>0</v>
      </c>
      <c r="AJ11" s="19">
        <v>0</v>
      </c>
      <c r="AK11" s="19">
        <v>0</v>
      </c>
      <c r="AL11" s="19">
        <v>0</v>
      </c>
      <c r="AM11" s="19">
        <v>20</v>
      </c>
      <c r="AN11" s="19">
        <v>0</v>
      </c>
      <c r="AO11" s="19">
        <v>10</v>
      </c>
      <c r="AP11" s="19">
        <v>18</v>
      </c>
      <c r="AQ11" s="19">
        <v>185</v>
      </c>
      <c r="AR11" s="19">
        <v>0</v>
      </c>
      <c r="AS11" s="19">
        <v>173</v>
      </c>
      <c r="AT11" s="19">
        <v>444</v>
      </c>
      <c r="AU11" s="19">
        <v>6</v>
      </c>
      <c r="AV11" s="19">
        <v>0</v>
      </c>
      <c r="AW11" s="19">
        <v>4</v>
      </c>
      <c r="AX11" s="19">
        <v>13</v>
      </c>
      <c r="AY11" s="19">
        <v>26</v>
      </c>
      <c r="AZ11" s="19">
        <v>0</v>
      </c>
      <c r="BA11" s="19">
        <v>25</v>
      </c>
      <c r="BB11" s="19">
        <v>46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4</v>
      </c>
      <c r="BO11" s="19">
        <v>0</v>
      </c>
      <c r="BP11" s="19">
        <v>0</v>
      </c>
      <c r="BQ11" s="19">
        <v>0</v>
      </c>
      <c r="BR11" s="19">
        <v>0</v>
      </c>
      <c r="BS11" s="19">
        <v>49</v>
      </c>
      <c r="BT11" s="19">
        <v>0</v>
      </c>
      <c r="BU11" s="19">
        <v>50</v>
      </c>
      <c r="BV11" s="19">
        <v>162</v>
      </c>
      <c r="BW11" s="19">
        <v>28</v>
      </c>
      <c r="BX11" s="19">
        <v>15</v>
      </c>
      <c r="BY11" s="19">
        <v>37</v>
      </c>
      <c r="BZ11" s="19">
        <v>54</v>
      </c>
      <c r="CA11" s="19">
        <v>341</v>
      </c>
      <c r="CB11" s="19">
        <v>0</v>
      </c>
      <c r="CC11" s="19">
        <v>320</v>
      </c>
      <c r="CD11" s="19">
        <v>1055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</row>
    <row r="12" spans="2:90" ht="20.100000000000001" customHeight="1" thickBot="1" x14ac:dyDescent="0.25">
      <c r="B12" s="4" t="s">
        <v>23</v>
      </c>
      <c r="C12" s="20">
        <v>104</v>
      </c>
      <c r="D12" s="20">
        <v>2</v>
      </c>
      <c r="E12" s="20">
        <v>121</v>
      </c>
      <c r="F12" s="20">
        <v>158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4</v>
      </c>
      <c r="T12" s="20">
        <v>1</v>
      </c>
      <c r="U12" s="20">
        <v>5</v>
      </c>
      <c r="V12" s="20">
        <v>1</v>
      </c>
      <c r="W12" s="20">
        <v>42</v>
      </c>
      <c r="X12" s="20">
        <v>0</v>
      </c>
      <c r="Y12" s="20">
        <v>50</v>
      </c>
      <c r="Z12" s="20">
        <v>59</v>
      </c>
      <c r="AA12" s="20">
        <v>0</v>
      </c>
      <c r="AB12" s="20">
        <v>0</v>
      </c>
      <c r="AC12" s="20">
        <v>0</v>
      </c>
      <c r="AD12" s="20">
        <v>0</v>
      </c>
      <c r="AE12" s="20">
        <v>1</v>
      </c>
      <c r="AF12" s="20">
        <v>0</v>
      </c>
      <c r="AG12" s="20">
        <v>0</v>
      </c>
      <c r="AH12" s="20">
        <v>2</v>
      </c>
      <c r="AI12" s="20">
        <v>0</v>
      </c>
      <c r="AJ12" s="20">
        <v>0</v>
      </c>
      <c r="AK12" s="20">
        <v>0</v>
      </c>
      <c r="AL12" s="20">
        <v>0</v>
      </c>
      <c r="AM12" s="20">
        <v>5</v>
      </c>
      <c r="AN12" s="20">
        <v>1</v>
      </c>
      <c r="AO12" s="20">
        <v>6</v>
      </c>
      <c r="AP12" s="20">
        <v>1</v>
      </c>
      <c r="AQ12" s="20">
        <v>16</v>
      </c>
      <c r="AR12" s="20">
        <v>0</v>
      </c>
      <c r="AS12" s="20">
        <v>21</v>
      </c>
      <c r="AT12" s="20">
        <v>30</v>
      </c>
      <c r="AU12" s="20">
        <v>0</v>
      </c>
      <c r="AV12" s="20">
        <v>0</v>
      </c>
      <c r="AW12" s="20">
        <v>0</v>
      </c>
      <c r="AX12" s="20">
        <v>0</v>
      </c>
      <c r="AY12" s="20">
        <v>7</v>
      </c>
      <c r="AZ12" s="20">
        <v>0</v>
      </c>
      <c r="BA12" s="20">
        <v>2</v>
      </c>
      <c r="BB12" s="20">
        <v>12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1</v>
      </c>
      <c r="BT12" s="20">
        <v>0</v>
      </c>
      <c r="BU12" s="20">
        <v>4</v>
      </c>
      <c r="BV12" s="20">
        <v>3</v>
      </c>
      <c r="BW12" s="20">
        <v>4</v>
      </c>
      <c r="BX12" s="20">
        <v>0</v>
      </c>
      <c r="BY12" s="20">
        <v>4</v>
      </c>
      <c r="BZ12" s="20">
        <v>2</v>
      </c>
      <c r="CA12" s="20">
        <v>24</v>
      </c>
      <c r="CB12" s="20">
        <v>0</v>
      </c>
      <c r="CC12" s="20">
        <v>29</v>
      </c>
      <c r="CD12" s="20">
        <v>48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</row>
    <row r="13" spans="2:90" ht="20.100000000000001" customHeight="1" thickBot="1" x14ac:dyDescent="0.25">
      <c r="B13" s="4" t="s">
        <v>24</v>
      </c>
      <c r="C13" s="20">
        <v>95</v>
      </c>
      <c r="D13" s="20">
        <v>2</v>
      </c>
      <c r="E13" s="20">
        <v>72</v>
      </c>
      <c r="F13" s="20">
        <v>173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5</v>
      </c>
      <c r="T13" s="20">
        <v>1</v>
      </c>
      <c r="U13" s="20">
        <v>4</v>
      </c>
      <c r="V13" s="20">
        <v>3</v>
      </c>
      <c r="W13" s="20">
        <v>31</v>
      </c>
      <c r="X13" s="20">
        <v>0</v>
      </c>
      <c r="Y13" s="20">
        <v>21</v>
      </c>
      <c r="Z13" s="20">
        <v>61</v>
      </c>
      <c r="AA13" s="20">
        <v>1</v>
      </c>
      <c r="AB13" s="20">
        <v>0</v>
      </c>
      <c r="AC13" s="20">
        <v>1</v>
      </c>
      <c r="AD13" s="20">
        <v>0</v>
      </c>
      <c r="AE13" s="20">
        <v>3</v>
      </c>
      <c r="AF13" s="20">
        <v>0</v>
      </c>
      <c r="AG13" s="20">
        <v>0</v>
      </c>
      <c r="AH13" s="20">
        <v>3</v>
      </c>
      <c r="AI13" s="20">
        <v>0</v>
      </c>
      <c r="AJ13" s="20">
        <v>0</v>
      </c>
      <c r="AK13" s="20">
        <v>0</v>
      </c>
      <c r="AL13" s="20">
        <v>0</v>
      </c>
      <c r="AM13" s="20">
        <v>3</v>
      </c>
      <c r="AN13" s="20">
        <v>0</v>
      </c>
      <c r="AO13" s="20">
        <v>2</v>
      </c>
      <c r="AP13" s="20">
        <v>1</v>
      </c>
      <c r="AQ13" s="20">
        <v>21</v>
      </c>
      <c r="AR13" s="20">
        <v>0</v>
      </c>
      <c r="AS13" s="20">
        <v>14</v>
      </c>
      <c r="AT13" s="20">
        <v>35</v>
      </c>
      <c r="AU13" s="20">
        <v>0</v>
      </c>
      <c r="AV13" s="20">
        <v>0</v>
      </c>
      <c r="AW13" s="20">
        <v>0</v>
      </c>
      <c r="AX13" s="20">
        <v>0</v>
      </c>
      <c r="AY13" s="20">
        <v>3</v>
      </c>
      <c r="AZ13" s="20">
        <v>0</v>
      </c>
      <c r="BA13" s="20">
        <v>3</v>
      </c>
      <c r="BB13" s="20">
        <v>4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1</v>
      </c>
      <c r="BL13" s="20">
        <v>0</v>
      </c>
      <c r="BM13" s="20">
        <v>0</v>
      </c>
      <c r="BN13" s="20">
        <v>1</v>
      </c>
      <c r="BO13" s="20">
        <v>0</v>
      </c>
      <c r="BP13" s="20">
        <v>0</v>
      </c>
      <c r="BQ13" s="20">
        <v>0</v>
      </c>
      <c r="BR13" s="20">
        <v>0</v>
      </c>
      <c r="BS13" s="20">
        <v>3</v>
      </c>
      <c r="BT13" s="20">
        <v>0</v>
      </c>
      <c r="BU13" s="20">
        <v>1</v>
      </c>
      <c r="BV13" s="20">
        <v>8</v>
      </c>
      <c r="BW13" s="20">
        <v>0</v>
      </c>
      <c r="BX13" s="20">
        <v>1</v>
      </c>
      <c r="BY13" s="20">
        <v>3</v>
      </c>
      <c r="BZ13" s="20">
        <v>4</v>
      </c>
      <c r="CA13" s="20">
        <v>24</v>
      </c>
      <c r="CB13" s="20">
        <v>0</v>
      </c>
      <c r="CC13" s="20">
        <v>23</v>
      </c>
      <c r="CD13" s="20">
        <v>53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</row>
    <row r="14" spans="2:90" ht="20.100000000000001" customHeight="1" thickBot="1" x14ac:dyDescent="0.25">
      <c r="B14" s="4" t="s">
        <v>25</v>
      </c>
      <c r="C14" s="20">
        <v>130</v>
      </c>
      <c r="D14" s="20">
        <v>13</v>
      </c>
      <c r="E14" s="20">
        <v>157</v>
      </c>
      <c r="F14" s="20">
        <v>390</v>
      </c>
      <c r="G14" s="20">
        <v>1</v>
      </c>
      <c r="H14" s="20">
        <v>0</v>
      </c>
      <c r="I14" s="20">
        <v>1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9</v>
      </c>
      <c r="T14" s="20">
        <v>7</v>
      </c>
      <c r="U14" s="20">
        <v>15</v>
      </c>
      <c r="V14" s="20">
        <v>12</v>
      </c>
      <c r="W14" s="20">
        <v>38</v>
      </c>
      <c r="X14" s="20">
        <v>0</v>
      </c>
      <c r="Y14" s="20">
        <v>44</v>
      </c>
      <c r="Z14" s="20">
        <v>161</v>
      </c>
      <c r="AA14" s="20">
        <v>0</v>
      </c>
      <c r="AB14" s="20">
        <v>0</v>
      </c>
      <c r="AC14" s="20">
        <v>1</v>
      </c>
      <c r="AD14" s="20">
        <v>2</v>
      </c>
      <c r="AE14" s="20">
        <v>1</v>
      </c>
      <c r="AF14" s="20">
        <v>0</v>
      </c>
      <c r="AG14" s="20">
        <v>1</v>
      </c>
      <c r="AH14" s="20">
        <v>4</v>
      </c>
      <c r="AI14" s="20">
        <v>0</v>
      </c>
      <c r="AJ14" s="20">
        <v>0</v>
      </c>
      <c r="AK14" s="20">
        <v>0</v>
      </c>
      <c r="AL14" s="20">
        <v>0</v>
      </c>
      <c r="AM14" s="20">
        <v>4</v>
      </c>
      <c r="AN14" s="20">
        <v>1</v>
      </c>
      <c r="AO14" s="20">
        <v>6</v>
      </c>
      <c r="AP14" s="20">
        <v>2</v>
      </c>
      <c r="AQ14" s="20">
        <v>30</v>
      </c>
      <c r="AR14" s="20">
        <v>0</v>
      </c>
      <c r="AS14" s="20">
        <v>30</v>
      </c>
      <c r="AT14" s="20">
        <v>78</v>
      </c>
      <c r="AU14" s="20">
        <v>0</v>
      </c>
      <c r="AV14" s="20">
        <v>0</v>
      </c>
      <c r="AW14" s="20">
        <v>0</v>
      </c>
      <c r="AX14" s="20">
        <v>1</v>
      </c>
      <c r="AY14" s="20">
        <v>11</v>
      </c>
      <c r="AZ14" s="20">
        <v>0</v>
      </c>
      <c r="BA14" s="20">
        <v>11</v>
      </c>
      <c r="BB14" s="20">
        <v>4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7</v>
      </c>
      <c r="BX14" s="20">
        <v>5</v>
      </c>
      <c r="BY14" s="20">
        <v>13</v>
      </c>
      <c r="BZ14" s="20">
        <v>5</v>
      </c>
      <c r="CA14" s="20">
        <v>29</v>
      </c>
      <c r="CB14" s="20">
        <v>0</v>
      </c>
      <c r="CC14" s="20">
        <v>35</v>
      </c>
      <c r="CD14" s="20">
        <v>119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</row>
    <row r="15" spans="2:90" ht="20.100000000000001" customHeight="1" thickBot="1" x14ac:dyDescent="0.25">
      <c r="B15" s="4" t="s">
        <v>26</v>
      </c>
      <c r="C15" s="20">
        <v>291</v>
      </c>
      <c r="D15" s="20">
        <v>6</v>
      </c>
      <c r="E15" s="20">
        <v>244</v>
      </c>
      <c r="F15" s="20">
        <v>826</v>
      </c>
      <c r="G15" s="20">
        <v>3</v>
      </c>
      <c r="H15" s="20">
        <v>0</v>
      </c>
      <c r="I15" s="20">
        <v>3</v>
      </c>
      <c r="J15" s="20">
        <v>9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6</v>
      </c>
      <c r="T15" s="20">
        <v>3</v>
      </c>
      <c r="U15" s="20">
        <v>8</v>
      </c>
      <c r="V15" s="20">
        <v>14</v>
      </c>
      <c r="W15" s="20">
        <v>75</v>
      </c>
      <c r="X15" s="20">
        <v>0</v>
      </c>
      <c r="Y15" s="20">
        <v>71</v>
      </c>
      <c r="Z15" s="20">
        <v>242</v>
      </c>
      <c r="AA15" s="20">
        <v>0</v>
      </c>
      <c r="AB15" s="20">
        <v>0</v>
      </c>
      <c r="AC15" s="20">
        <v>0</v>
      </c>
      <c r="AD15" s="20">
        <v>1</v>
      </c>
      <c r="AE15" s="20">
        <v>2</v>
      </c>
      <c r="AF15" s="20">
        <v>0</v>
      </c>
      <c r="AG15" s="20">
        <v>3</v>
      </c>
      <c r="AH15" s="20">
        <v>7</v>
      </c>
      <c r="AI15" s="20">
        <v>0</v>
      </c>
      <c r="AJ15" s="20">
        <v>0</v>
      </c>
      <c r="AK15" s="20">
        <v>0</v>
      </c>
      <c r="AL15" s="20">
        <v>0</v>
      </c>
      <c r="AM15" s="20">
        <v>5</v>
      </c>
      <c r="AN15" s="20">
        <v>1</v>
      </c>
      <c r="AO15" s="20">
        <v>7</v>
      </c>
      <c r="AP15" s="20">
        <v>6</v>
      </c>
      <c r="AQ15" s="20">
        <v>55</v>
      </c>
      <c r="AR15" s="20">
        <v>0</v>
      </c>
      <c r="AS15" s="20">
        <v>33</v>
      </c>
      <c r="AT15" s="20">
        <v>150</v>
      </c>
      <c r="AU15" s="20">
        <v>0</v>
      </c>
      <c r="AV15" s="20">
        <v>0</v>
      </c>
      <c r="AW15" s="20">
        <v>1</v>
      </c>
      <c r="AX15" s="20">
        <v>4</v>
      </c>
      <c r="AY15" s="20">
        <v>6</v>
      </c>
      <c r="AZ15" s="20">
        <v>0</v>
      </c>
      <c r="BA15" s="20">
        <v>3</v>
      </c>
      <c r="BB15" s="20">
        <v>6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5</v>
      </c>
      <c r="BT15" s="20">
        <v>0</v>
      </c>
      <c r="BU15" s="20">
        <v>6</v>
      </c>
      <c r="BV15" s="20">
        <v>26</v>
      </c>
      <c r="BW15" s="20">
        <v>19</v>
      </c>
      <c r="BX15" s="20">
        <v>2</v>
      </c>
      <c r="BY15" s="20">
        <v>12</v>
      </c>
      <c r="BZ15" s="20">
        <v>41</v>
      </c>
      <c r="CA15" s="20">
        <v>115</v>
      </c>
      <c r="CB15" s="20">
        <v>0</v>
      </c>
      <c r="CC15" s="20">
        <v>97</v>
      </c>
      <c r="CD15" s="20">
        <v>320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</row>
    <row r="16" spans="2:90" ht="20.100000000000001" customHeight="1" thickBot="1" x14ac:dyDescent="0.25">
      <c r="B16" s="4" t="s">
        <v>27</v>
      </c>
      <c r="C16" s="20">
        <v>56</v>
      </c>
      <c r="D16" s="20">
        <v>2</v>
      </c>
      <c r="E16" s="20">
        <v>43</v>
      </c>
      <c r="F16" s="20">
        <v>112</v>
      </c>
      <c r="G16" s="20">
        <v>1</v>
      </c>
      <c r="H16" s="20">
        <v>0</v>
      </c>
      <c r="I16" s="20">
        <v>0</v>
      </c>
      <c r="J16" s="20">
        <v>2</v>
      </c>
      <c r="K16" s="20">
        <v>1</v>
      </c>
      <c r="L16" s="20">
        <v>0</v>
      </c>
      <c r="M16" s="20">
        <v>1</v>
      </c>
      <c r="N16" s="20">
        <v>2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1</v>
      </c>
      <c r="U16" s="20">
        <v>3</v>
      </c>
      <c r="V16" s="20">
        <v>2</v>
      </c>
      <c r="W16" s="20">
        <v>18</v>
      </c>
      <c r="X16" s="20">
        <v>0</v>
      </c>
      <c r="Y16" s="20">
        <v>14</v>
      </c>
      <c r="Z16" s="20">
        <v>41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2</v>
      </c>
      <c r="AI16" s="20">
        <v>0</v>
      </c>
      <c r="AJ16" s="20">
        <v>0</v>
      </c>
      <c r="AK16" s="20">
        <v>0</v>
      </c>
      <c r="AL16" s="20">
        <v>0</v>
      </c>
      <c r="AM16" s="20">
        <v>4</v>
      </c>
      <c r="AN16" s="20">
        <v>0</v>
      </c>
      <c r="AO16" s="20">
        <v>3</v>
      </c>
      <c r="AP16" s="20">
        <v>1</v>
      </c>
      <c r="AQ16" s="20">
        <v>12</v>
      </c>
      <c r="AR16" s="20">
        <v>0</v>
      </c>
      <c r="AS16" s="20">
        <v>8</v>
      </c>
      <c r="AT16" s="20">
        <v>9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4</v>
      </c>
      <c r="BT16" s="20">
        <v>0</v>
      </c>
      <c r="BU16" s="20">
        <v>1</v>
      </c>
      <c r="BV16" s="20">
        <v>12</v>
      </c>
      <c r="BW16" s="20">
        <v>2</v>
      </c>
      <c r="BX16" s="20">
        <v>1</v>
      </c>
      <c r="BY16" s="20">
        <v>4</v>
      </c>
      <c r="BZ16" s="20">
        <v>5</v>
      </c>
      <c r="CA16" s="20">
        <v>14</v>
      </c>
      <c r="CB16" s="20">
        <v>0</v>
      </c>
      <c r="CC16" s="20">
        <v>9</v>
      </c>
      <c r="CD16" s="20">
        <v>36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</row>
    <row r="17" spans="2:90" ht="20.100000000000001" customHeight="1" thickBot="1" x14ac:dyDescent="0.25">
      <c r="B17" s="4" t="s">
        <v>28</v>
      </c>
      <c r="C17" s="20">
        <v>132</v>
      </c>
      <c r="D17" s="20">
        <v>4</v>
      </c>
      <c r="E17" s="20">
        <v>148</v>
      </c>
      <c r="F17" s="20">
        <v>410</v>
      </c>
      <c r="G17" s="20">
        <v>0</v>
      </c>
      <c r="H17" s="20">
        <v>0</v>
      </c>
      <c r="I17" s="20">
        <v>2</v>
      </c>
      <c r="J17" s="20">
        <v>2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3</v>
      </c>
      <c r="T17" s="20">
        <v>1</v>
      </c>
      <c r="U17" s="20">
        <v>7</v>
      </c>
      <c r="V17" s="20">
        <v>4</v>
      </c>
      <c r="W17" s="20">
        <v>48</v>
      </c>
      <c r="X17" s="20">
        <v>0</v>
      </c>
      <c r="Y17" s="20">
        <v>45</v>
      </c>
      <c r="Z17" s="20">
        <v>137</v>
      </c>
      <c r="AA17" s="20">
        <v>0</v>
      </c>
      <c r="AB17" s="20">
        <v>0</v>
      </c>
      <c r="AC17" s="20">
        <v>0</v>
      </c>
      <c r="AD17" s="20">
        <v>0</v>
      </c>
      <c r="AE17" s="20">
        <v>2</v>
      </c>
      <c r="AF17" s="20">
        <v>0</v>
      </c>
      <c r="AG17" s="20">
        <v>0</v>
      </c>
      <c r="AH17" s="20">
        <v>4</v>
      </c>
      <c r="AI17" s="20">
        <v>0</v>
      </c>
      <c r="AJ17" s="20">
        <v>0</v>
      </c>
      <c r="AK17" s="20">
        <v>0</v>
      </c>
      <c r="AL17" s="20">
        <v>0</v>
      </c>
      <c r="AM17" s="20">
        <v>3</v>
      </c>
      <c r="AN17" s="20">
        <v>2</v>
      </c>
      <c r="AO17" s="20">
        <v>7</v>
      </c>
      <c r="AP17" s="20">
        <v>2</v>
      </c>
      <c r="AQ17" s="20">
        <v>26</v>
      </c>
      <c r="AR17" s="20">
        <v>0</v>
      </c>
      <c r="AS17" s="20">
        <v>35</v>
      </c>
      <c r="AT17" s="20">
        <v>72</v>
      </c>
      <c r="AU17" s="20">
        <v>0</v>
      </c>
      <c r="AV17" s="20">
        <v>0</v>
      </c>
      <c r="AW17" s="20">
        <v>0</v>
      </c>
      <c r="AX17" s="20">
        <v>1</v>
      </c>
      <c r="AY17" s="20">
        <v>3</v>
      </c>
      <c r="AZ17" s="20">
        <v>0</v>
      </c>
      <c r="BA17" s="20">
        <v>2</v>
      </c>
      <c r="BB17" s="20">
        <v>12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1</v>
      </c>
      <c r="BN17" s="20">
        <v>1</v>
      </c>
      <c r="BO17" s="20">
        <v>0</v>
      </c>
      <c r="BP17" s="20">
        <v>0</v>
      </c>
      <c r="BQ17" s="20">
        <v>0</v>
      </c>
      <c r="BR17" s="20">
        <v>0</v>
      </c>
      <c r="BS17" s="20">
        <v>6</v>
      </c>
      <c r="BT17" s="20">
        <v>0</v>
      </c>
      <c r="BU17" s="20">
        <v>12</v>
      </c>
      <c r="BV17" s="20">
        <v>32</v>
      </c>
      <c r="BW17" s="20">
        <v>6</v>
      </c>
      <c r="BX17" s="20">
        <v>1</v>
      </c>
      <c r="BY17" s="20">
        <v>3</v>
      </c>
      <c r="BZ17" s="20">
        <v>14</v>
      </c>
      <c r="CA17" s="20">
        <v>35</v>
      </c>
      <c r="CB17" s="20">
        <v>0</v>
      </c>
      <c r="CC17" s="20">
        <v>34</v>
      </c>
      <c r="CD17" s="20">
        <v>129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</row>
    <row r="18" spans="2:90" ht="20.100000000000001" customHeight="1" thickBot="1" x14ac:dyDescent="0.25">
      <c r="B18" s="4" t="s">
        <v>29</v>
      </c>
      <c r="C18" s="20">
        <v>200</v>
      </c>
      <c r="D18" s="20">
        <v>6</v>
      </c>
      <c r="E18" s="20">
        <v>171</v>
      </c>
      <c r="F18" s="20">
        <v>904</v>
      </c>
      <c r="G18" s="20">
        <v>2</v>
      </c>
      <c r="H18" s="20">
        <v>0</v>
      </c>
      <c r="I18" s="20">
        <v>0</v>
      </c>
      <c r="J18" s="20">
        <v>5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9</v>
      </c>
      <c r="T18" s="20">
        <v>5</v>
      </c>
      <c r="U18" s="20">
        <v>15</v>
      </c>
      <c r="V18" s="20">
        <v>20</v>
      </c>
      <c r="W18" s="20">
        <v>83</v>
      </c>
      <c r="X18" s="20">
        <v>0</v>
      </c>
      <c r="Y18" s="20">
        <v>73</v>
      </c>
      <c r="Z18" s="20">
        <v>345</v>
      </c>
      <c r="AA18" s="20">
        <v>1</v>
      </c>
      <c r="AB18" s="20">
        <v>0</v>
      </c>
      <c r="AC18" s="20">
        <v>1</v>
      </c>
      <c r="AD18" s="20">
        <v>1</v>
      </c>
      <c r="AE18" s="20">
        <v>3</v>
      </c>
      <c r="AF18" s="20">
        <v>0</v>
      </c>
      <c r="AG18" s="20">
        <v>1</v>
      </c>
      <c r="AH18" s="20">
        <v>5</v>
      </c>
      <c r="AI18" s="20">
        <v>0</v>
      </c>
      <c r="AJ18" s="20">
        <v>0</v>
      </c>
      <c r="AK18" s="20">
        <v>0</v>
      </c>
      <c r="AL18" s="20">
        <v>0</v>
      </c>
      <c r="AM18" s="20">
        <v>2</v>
      </c>
      <c r="AN18" s="20">
        <v>0</v>
      </c>
      <c r="AO18" s="20">
        <v>2</v>
      </c>
      <c r="AP18" s="20">
        <v>3</v>
      </c>
      <c r="AQ18" s="20">
        <v>31</v>
      </c>
      <c r="AR18" s="20">
        <v>0</v>
      </c>
      <c r="AS18" s="20">
        <v>20</v>
      </c>
      <c r="AT18" s="20">
        <v>138</v>
      </c>
      <c r="AU18" s="20">
        <v>1</v>
      </c>
      <c r="AV18" s="20">
        <v>0</v>
      </c>
      <c r="AW18" s="20">
        <v>0</v>
      </c>
      <c r="AX18" s="20">
        <v>3</v>
      </c>
      <c r="AY18" s="20">
        <v>0</v>
      </c>
      <c r="AZ18" s="20">
        <v>0</v>
      </c>
      <c r="BA18" s="20">
        <v>0</v>
      </c>
      <c r="BB18" s="20">
        <v>2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3</v>
      </c>
      <c r="BT18" s="20">
        <v>0</v>
      </c>
      <c r="BU18" s="20">
        <v>1</v>
      </c>
      <c r="BV18" s="20">
        <v>31</v>
      </c>
      <c r="BW18" s="20">
        <v>5</v>
      </c>
      <c r="BX18" s="20">
        <v>1</v>
      </c>
      <c r="BY18" s="20">
        <v>8</v>
      </c>
      <c r="BZ18" s="20">
        <v>6</v>
      </c>
      <c r="CA18" s="20">
        <v>60</v>
      </c>
      <c r="CB18" s="20">
        <v>0</v>
      </c>
      <c r="CC18" s="20">
        <v>50</v>
      </c>
      <c r="CD18" s="20">
        <v>345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</row>
    <row r="19" spans="2:90" ht="20.100000000000001" customHeight="1" thickBot="1" x14ac:dyDescent="0.25">
      <c r="B19" s="4" t="s">
        <v>30</v>
      </c>
      <c r="C19" s="20">
        <v>718</v>
      </c>
      <c r="D19" s="20">
        <v>9</v>
      </c>
      <c r="E19" s="20">
        <v>674</v>
      </c>
      <c r="F19" s="20">
        <v>2354</v>
      </c>
      <c r="G19" s="20">
        <v>0</v>
      </c>
      <c r="H19" s="20">
        <v>0</v>
      </c>
      <c r="I19" s="20">
        <v>1</v>
      </c>
      <c r="J19" s="20">
        <v>16</v>
      </c>
      <c r="K19" s="20">
        <v>0</v>
      </c>
      <c r="L19" s="20">
        <v>0</v>
      </c>
      <c r="M19" s="20">
        <v>1</v>
      </c>
      <c r="N19" s="20">
        <v>1</v>
      </c>
      <c r="O19" s="20">
        <v>0</v>
      </c>
      <c r="P19" s="20">
        <v>0</v>
      </c>
      <c r="Q19" s="20">
        <v>0</v>
      </c>
      <c r="R19" s="20">
        <v>0</v>
      </c>
      <c r="S19" s="20">
        <v>32</v>
      </c>
      <c r="T19" s="20">
        <v>6</v>
      </c>
      <c r="U19" s="20">
        <v>38</v>
      </c>
      <c r="V19" s="20">
        <v>25</v>
      </c>
      <c r="W19" s="20">
        <v>231</v>
      </c>
      <c r="X19" s="20">
        <v>0</v>
      </c>
      <c r="Y19" s="20">
        <v>242</v>
      </c>
      <c r="Z19" s="20">
        <v>910</v>
      </c>
      <c r="AA19" s="20">
        <v>3</v>
      </c>
      <c r="AB19" s="20">
        <v>0</v>
      </c>
      <c r="AC19" s="20">
        <v>2</v>
      </c>
      <c r="AD19" s="20">
        <v>3</v>
      </c>
      <c r="AE19" s="20">
        <v>10</v>
      </c>
      <c r="AF19" s="20">
        <v>0</v>
      </c>
      <c r="AG19" s="20">
        <v>3</v>
      </c>
      <c r="AH19" s="20">
        <v>43</v>
      </c>
      <c r="AI19" s="20">
        <v>0</v>
      </c>
      <c r="AJ19" s="20">
        <v>0</v>
      </c>
      <c r="AK19" s="20">
        <v>0</v>
      </c>
      <c r="AL19" s="20">
        <v>0</v>
      </c>
      <c r="AM19" s="20">
        <v>8</v>
      </c>
      <c r="AN19" s="20">
        <v>1</v>
      </c>
      <c r="AO19" s="20">
        <v>7</v>
      </c>
      <c r="AP19" s="20">
        <v>27</v>
      </c>
      <c r="AQ19" s="20">
        <v>133</v>
      </c>
      <c r="AR19" s="20">
        <v>0</v>
      </c>
      <c r="AS19" s="20">
        <v>114</v>
      </c>
      <c r="AT19" s="20">
        <v>356</v>
      </c>
      <c r="AU19" s="20">
        <v>0</v>
      </c>
      <c r="AV19" s="20">
        <v>0</v>
      </c>
      <c r="AW19" s="20">
        <v>3</v>
      </c>
      <c r="AX19" s="20">
        <v>7</v>
      </c>
      <c r="AY19" s="20">
        <v>36</v>
      </c>
      <c r="AZ19" s="20">
        <v>0</v>
      </c>
      <c r="BA19" s="20">
        <v>39</v>
      </c>
      <c r="BB19" s="20">
        <v>49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20">
        <v>1</v>
      </c>
      <c r="BN19" s="20">
        <v>8</v>
      </c>
      <c r="BO19" s="20">
        <v>0</v>
      </c>
      <c r="BP19" s="20">
        <v>0</v>
      </c>
      <c r="BQ19" s="20">
        <v>0</v>
      </c>
      <c r="BR19" s="20">
        <v>0</v>
      </c>
      <c r="BS19" s="20">
        <v>4</v>
      </c>
      <c r="BT19" s="20">
        <v>0</v>
      </c>
      <c r="BU19" s="20">
        <v>1</v>
      </c>
      <c r="BV19" s="20">
        <v>14</v>
      </c>
      <c r="BW19" s="20">
        <v>24</v>
      </c>
      <c r="BX19" s="20">
        <v>2</v>
      </c>
      <c r="BY19" s="20">
        <v>29</v>
      </c>
      <c r="BZ19" s="20">
        <v>29</v>
      </c>
      <c r="CA19" s="20">
        <v>236</v>
      </c>
      <c r="CB19" s="20">
        <v>0</v>
      </c>
      <c r="CC19" s="20">
        <v>191</v>
      </c>
      <c r="CD19" s="20">
        <v>857</v>
      </c>
      <c r="CE19" s="20">
        <v>0</v>
      </c>
      <c r="CF19" s="20">
        <v>0</v>
      </c>
      <c r="CG19" s="20">
        <v>0</v>
      </c>
      <c r="CH19" s="20">
        <v>1</v>
      </c>
      <c r="CI19" s="20">
        <v>1</v>
      </c>
      <c r="CJ19" s="20">
        <v>0</v>
      </c>
      <c r="CK19" s="20">
        <v>2</v>
      </c>
      <c r="CL19" s="20">
        <v>8</v>
      </c>
    </row>
    <row r="20" spans="2:90" ht="20.100000000000001" customHeight="1" thickBot="1" x14ac:dyDescent="0.25">
      <c r="B20" s="4" t="s">
        <v>31</v>
      </c>
      <c r="C20" s="20">
        <v>519</v>
      </c>
      <c r="D20" s="20">
        <v>21</v>
      </c>
      <c r="E20" s="20">
        <v>521</v>
      </c>
      <c r="F20" s="20">
        <v>1596</v>
      </c>
      <c r="G20" s="20">
        <v>5</v>
      </c>
      <c r="H20" s="20">
        <v>0</v>
      </c>
      <c r="I20" s="20">
        <v>5</v>
      </c>
      <c r="J20" s="20">
        <v>15</v>
      </c>
      <c r="K20" s="20">
        <v>5</v>
      </c>
      <c r="L20" s="20">
        <v>0</v>
      </c>
      <c r="M20" s="20">
        <v>3</v>
      </c>
      <c r="N20" s="20">
        <v>8</v>
      </c>
      <c r="O20" s="20">
        <v>0</v>
      </c>
      <c r="P20" s="20">
        <v>0</v>
      </c>
      <c r="Q20" s="20">
        <v>0</v>
      </c>
      <c r="R20" s="20">
        <v>0</v>
      </c>
      <c r="S20" s="20">
        <v>18</v>
      </c>
      <c r="T20" s="20">
        <v>7</v>
      </c>
      <c r="U20" s="20">
        <v>28</v>
      </c>
      <c r="V20" s="20">
        <v>29</v>
      </c>
      <c r="W20" s="20">
        <v>165</v>
      </c>
      <c r="X20" s="20">
        <v>0</v>
      </c>
      <c r="Y20" s="20">
        <v>159</v>
      </c>
      <c r="Z20" s="20">
        <v>574</v>
      </c>
      <c r="AA20" s="20">
        <v>4</v>
      </c>
      <c r="AB20" s="20">
        <v>0</v>
      </c>
      <c r="AC20" s="20">
        <v>3</v>
      </c>
      <c r="AD20" s="20">
        <v>6</v>
      </c>
      <c r="AE20" s="20">
        <v>14</v>
      </c>
      <c r="AF20" s="20">
        <v>0</v>
      </c>
      <c r="AG20" s="20">
        <v>8</v>
      </c>
      <c r="AH20" s="20">
        <v>43</v>
      </c>
      <c r="AI20" s="20">
        <v>0</v>
      </c>
      <c r="AJ20" s="20">
        <v>0</v>
      </c>
      <c r="AK20" s="20">
        <v>0</v>
      </c>
      <c r="AL20" s="20">
        <v>0</v>
      </c>
      <c r="AM20" s="20">
        <v>9</v>
      </c>
      <c r="AN20" s="20">
        <v>7</v>
      </c>
      <c r="AO20" s="20">
        <v>11</v>
      </c>
      <c r="AP20" s="20">
        <v>21</v>
      </c>
      <c r="AQ20" s="20">
        <v>99</v>
      </c>
      <c r="AR20" s="20">
        <v>0</v>
      </c>
      <c r="AS20" s="20">
        <v>112</v>
      </c>
      <c r="AT20" s="20">
        <v>236</v>
      </c>
      <c r="AU20" s="20">
        <v>1</v>
      </c>
      <c r="AV20" s="20">
        <v>0</v>
      </c>
      <c r="AW20" s="20">
        <v>3</v>
      </c>
      <c r="AX20" s="20">
        <v>10</v>
      </c>
      <c r="AY20" s="20">
        <v>13</v>
      </c>
      <c r="AZ20" s="20">
        <v>0</v>
      </c>
      <c r="BA20" s="20">
        <v>13</v>
      </c>
      <c r="BB20" s="20">
        <v>22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1</v>
      </c>
      <c r="BL20" s="20">
        <v>0</v>
      </c>
      <c r="BM20" s="20">
        <v>3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10</v>
      </c>
      <c r="BT20" s="20">
        <v>0</v>
      </c>
      <c r="BU20" s="20">
        <v>17</v>
      </c>
      <c r="BV20" s="20">
        <v>46</v>
      </c>
      <c r="BW20" s="20">
        <v>19</v>
      </c>
      <c r="BX20" s="20">
        <v>7</v>
      </c>
      <c r="BY20" s="20">
        <v>22</v>
      </c>
      <c r="BZ20" s="20">
        <v>41</v>
      </c>
      <c r="CA20" s="20">
        <v>156</v>
      </c>
      <c r="CB20" s="20">
        <v>0</v>
      </c>
      <c r="CC20" s="20">
        <v>134</v>
      </c>
      <c r="CD20" s="20">
        <v>545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</row>
    <row r="21" spans="2:90" ht="20.100000000000001" customHeight="1" thickBot="1" x14ac:dyDescent="0.25">
      <c r="B21" s="4" t="s">
        <v>32</v>
      </c>
      <c r="C21" s="20">
        <v>62</v>
      </c>
      <c r="D21" s="20">
        <v>8</v>
      </c>
      <c r="E21" s="20">
        <v>81</v>
      </c>
      <c r="F21" s="20">
        <v>195</v>
      </c>
      <c r="G21" s="20">
        <v>0</v>
      </c>
      <c r="H21" s="20">
        <v>0</v>
      </c>
      <c r="I21" s="20">
        <v>0</v>
      </c>
      <c r="J21" s="20">
        <v>1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2</v>
      </c>
      <c r="T21" s="20">
        <v>7</v>
      </c>
      <c r="U21" s="20">
        <v>11</v>
      </c>
      <c r="V21" s="20">
        <v>4</v>
      </c>
      <c r="W21" s="20">
        <v>21</v>
      </c>
      <c r="X21" s="20">
        <v>0</v>
      </c>
      <c r="Y21" s="20">
        <v>26</v>
      </c>
      <c r="Z21" s="20">
        <v>71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1</v>
      </c>
      <c r="AH21" s="20">
        <v>2</v>
      </c>
      <c r="AI21" s="20">
        <v>0</v>
      </c>
      <c r="AJ21" s="20">
        <v>0</v>
      </c>
      <c r="AK21" s="20">
        <v>0</v>
      </c>
      <c r="AL21" s="20">
        <v>0</v>
      </c>
      <c r="AM21" s="20">
        <v>1</v>
      </c>
      <c r="AN21" s="20">
        <v>0</v>
      </c>
      <c r="AO21" s="20">
        <v>1</v>
      </c>
      <c r="AP21" s="20">
        <v>1</v>
      </c>
      <c r="AQ21" s="20">
        <v>7</v>
      </c>
      <c r="AR21" s="20">
        <v>0</v>
      </c>
      <c r="AS21" s="20">
        <v>9</v>
      </c>
      <c r="AT21" s="20">
        <v>22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</v>
      </c>
      <c r="BB21" s="20">
        <v>0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3</v>
      </c>
      <c r="BT21" s="20">
        <v>0</v>
      </c>
      <c r="BU21" s="20">
        <v>3</v>
      </c>
      <c r="BV21" s="20">
        <v>12</v>
      </c>
      <c r="BW21" s="20">
        <v>4</v>
      </c>
      <c r="BX21" s="20">
        <v>1</v>
      </c>
      <c r="BY21" s="20">
        <v>2</v>
      </c>
      <c r="BZ21" s="20">
        <v>4</v>
      </c>
      <c r="CA21" s="20">
        <v>24</v>
      </c>
      <c r="CB21" s="20">
        <v>0</v>
      </c>
      <c r="CC21" s="20">
        <v>27</v>
      </c>
      <c r="CD21" s="20">
        <v>78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</row>
    <row r="22" spans="2:90" ht="20.100000000000001" customHeight="1" thickBot="1" x14ac:dyDescent="0.25">
      <c r="B22" s="4" t="s">
        <v>33</v>
      </c>
      <c r="C22" s="20">
        <v>171</v>
      </c>
      <c r="D22" s="20">
        <v>9</v>
      </c>
      <c r="E22" s="20">
        <v>154</v>
      </c>
      <c r="F22" s="20">
        <v>711</v>
      </c>
      <c r="G22" s="20">
        <v>2</v>
      </c>
      <c r="H22" s="20">
        <v>0</v>
      </c>
      <c r="I22" s="20">
        <v>1</v>
      </c>
      <c r="J22" s="20">
        <v>5</v>
      </c>
      <c r="K22" s="20">
        <v>0</v>
      </c>
      <c r="L22" s="20">
        <v>0</v>
      </c>
      <c r="M22" s="20">
        <v>1</v>
      </c>
      <c r="N22" s="20">
        <v>1</v>
      </c>
      <c r="O22" s="20">
        <v>1</v>
      </c>
      <c r="P22" s="20">
        <v>0</v>
      </c>
      <c r="Q22" s="20">
        <v>0</v>
      </c>
      <c r="R22" s="20">
        <v>1</v>
      </c>
      <c r="S22" s="20">
        <v>12</v>
      </c>
      <c r="T22" s="20">
        <v>4</v>
      </c>
      <c r="U22" s="20">
        <v>15</v>
      </c>
      <c r="V22" s="20">
        <v>7</v>
      </c>
      <c r="W22" s="20">
        <v>65</v>
      </c>
      <c r="X22" s="20">
        <v>0</v>
      </c>
      <c r="Y22" s="20">
        <v>50</v>
      </c>
      <c r="Z22" s="20">
        <v>275</v>
      </c>
      <c r="AA22" s="20">
        <v>1</v>
      </c>
      <c r="AB22" s="20">
        <v>0</v>
      </c>
      <c r="AC22" s="20">
        <v>1</v>
      </c>
      <c r="AD22" s="20">
        <v>1</v>
      </c>
      <c r="AE22" s="20">
        <v>1</v>
      </c>
      <c r="AF22" s="20">
        <v>0</v>
      </c>
      <c r="AG22" s="20">
        <v>1</v>
      </c>
      <c r="AH22" s="20">
        <v>3</v>
      </c>
      <c r="AI22" s="20">
        <v>0</v>
      </c>
      <c r="AJ22" s="20">
        <v>0</v>
      </c>
      <c r="AK22" s="20">
        <v>0</v>
      </c>
      <c r="AL22" s="20">
        <v>0</v>
      </c>
      <c r="AM22" s="20">
        <v>3</v>
      </c>
      <c r="AN22" s="20">
        <v>1</v>
      </c>
      <c r="AO22" s="20">
        <v>3</v>
      </c>
      <c r="AP22" s="20">
        <v>8</v>
      </c>
      <c r="AQ22" s="20">
        <v>37</v>
      </c>
      <c r="AR22" s="20">
        <v>0</v>
      </c>
      <c r="AS22" s="20">
        <v>21</v>
      </c>
      <c r="AT22" s="20">
        <v>125</v>
      </c>
      <c r="AU22" s="20">
        <v>0</v>
      </c>
      <c r="AV22" s="20">
        <v>0</v>
      </c>
      <c r="AW22" s="20">
        <v>0</v>
      </c>
      <c r="AX22" s="20">
        <v>1</v>
      </c>
      <c r="AY22" s="20">
        <v>1</v>
      </c>
      <c r="AZ22" s="20">
        <v>0</v>
      </c>
      <c r="BA22" s="20">
        <v>5</v>
      </c>
      <c r="BB22" s="20">
        <v>1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2</v>
      </c>
      <c r="BL22" s="20">
        <v>0</v>
      </c>
      <c r="BM22" s="20">
        <v>0</v>
      </c>
      <c r="BN22" s="20">
        <v>2</v>
      </c>
      <c r="BO22" s="20">
        <v>0</v>
      </c>
      <c r="BP22" s="20">
        <v>0</v>
      </c>
      <c r="BQ22" s="20">
        <v>0</v>
      </c>
      <c r="BR22" s="20">
        <v>0</v>
      </c>
      <c r="BS22" s="20">
        <v>7</v>
      </c>
      <c r="BT22" s="20">
        <v>0</v>
      </c>
      <c r="BU22" s="20">
        <v>14</v>
      </c>
      <c r="BV22" s="20">
        <v>49</v>
      </c>
      <c r="BW22" s="20">
        <v>5</v>
      </c>
      <c r="BX22" s="20">
        <v>4</v>
      </c>
      <c r="BY22" s="20">
        <v>8</v>
      </c>
      <c r="BZ22" s="20">
        <v>16</v>
      </c>
      <c r="CA22" s="20">
        <v>34</v>
      </c>
      <c r="CB22" s="20">
        <v>0</v>
      </c>
      <c r="CC22" s="20">
        <v>34</v>
      </c>
      <c r="CD22" s="20">
        <v>216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</row>
    <row r="23" spans="2:90" ht="20.100000000000001" customHeight="1" thickBot="1" x14ac:dyDescent="0.25">
      <c r="B23" s="4" t="s">
        <v>34</v>
      </c>
      <c r="C23" s="20">
        <v>534</v>
      </c>
      <c r="D23" s="20">
        <v>30</v>
      </c>
      <c r="E23" s="20">
        <v>606</v>
      </c>
      <c r="F23" s="20">
        <v>1381</v>
      </c>
      <c r="G23" s="20">
        <v>2</v>
      </c>
      <c r="H23" s="20">
        <v>0</v>
      </c>
      <c r="I23" s="20">
        <v>2</v>
      </c>
      <c r="J23" s="20">
        <v>5</v>
      </c>
      <c r="K23" s="20">
        <v>3</v>
      </c>
      <c r="L23" s="20">
        <v>0</v>
      </c>
      <c r="M23" s="20">
        <v>4</v>
      </c>
      <c r="N23" s="20">
        <v>13</v>
      </c>
      <c r="O23" s="20">
        <v>0</v>
      </c>
      <c r="P23" s="20">
        <v>0</v>
      </c>
      <c r="Q23" s="20">
        <v>0</v>
      </c>
      <c r="R23" s="20">
        <v>0</v>
      </c>
      <c r="S23" s="20">
        <v>8</v>
      </c>
      <c r="T23" s="20">
        <v>10</v>
      </c>
      <c r="U23" s="20">
        <v>19</v>
      </c>
      <c r="V23" s="20">
        <v>15</v>
      </c>
      <c r="W23" s="20">
        <v>168</v>
      </c>
      <c r="X23" s="20">
        <v>2</v>
      </c>
      <c r="Y23" s="20">
        <v>195</v>
      </c>
      <c r="Z23" s="20">
        <v>482</v>
      </c>
      <c r="AA23" s="20">
        <v>2</v>
      </c>
      <c r="AB23" s="20">
        <v>1</v>
      </c>
      <c r="AC23" s="20">
        <v>3</v>
      </c>
      <c r="AD23" s="20">
        <v>0</v>
      </c>
      <c r="AE23" s="20">
        <v>5</v>
      </c>
      <c r="AF23" s="20">
        <v>0</v>
      </c>
      <c r="AG23" s="20">
        <v>6</v>
      </c>
      <c r="AH23" s="20">
        <v>19</v>
      </c>
      <c r="AI23" s="20">
        <v>0</v>
      </c>
      <c r="AJ23" s="20">
        <v>0</v>
      </c>
      <c r="AK23" s="20">
        <v>0</v>
      </c>
      <c r="AL23" s="20">
        <v>0</v>
      </c>
      <c r="AM23" s="20">
        <v>3</v>
      </c>
      <c r="AN23" s="20">
        <v>1</v>
      </c>
      <c r="AO23" s="20">
        <v>8</v>
      </c>
      <c r="AP23" s="20">
        <v>8</v>
      </c>
      <c r="AQ23" s="20">
        <v>102</v>
      </c>
      <c r="AR23" s="20">
        <v>0</v>
      </c>
      <c r="AS23" s="20">
        <v>110</v>
      </c>
      <c r="AT23" s="20">
        <v>204</v>
      </c>
      <c r="AU23" s="20">
        <v>6</v>
      </c>
      <c r="AV23" s="20">
        <v>0</v>
      </c>
      <c r="AW23" s="20">
        <v>4</v>
      </c>
      <c r="AX23" s="20">
        <v>6</v>
      </c>
      <c r="AY23" s="20">
        <v>23</v>
      </c>
      <c r="AZ23" s="20">
        <v>0</v>
      </c>
      <c r="BA23" s="20">
        <v>25</v>
      </c>
      <c r="BB23" s="20">
        <v>52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1</v>
      </c>
      <c r="BL23" s="20">
        <v>0</v>
      </c>
      <c r="BM23" s="20">
        <v>3</v>
      </c>
      <c r="BN23" s="20">
        <v>2</v>
      </c>
      <c r="BO23" s="20">
        <v>0</v>
      </c>
      <c r="BP23" s="20">
        <v>0</v>
      </c>
      <c r="BQ23" s="20">
        <v>0</v>
      </c>
      <c r="BR23" s="20">
        <v>1</v>
      </c>
      <c r="BS23" s="20">
        <v>24</v>
      </c>
      <c r="BT23" s="20">
        <v>0</v>
      </c>
      <c r="BU23" s="20">
        <v>39</v>
      </c>
      <c r="BV23" s="20">
        <v>63</v>
      </c>
      <c r="BW23" s="20">
        <v>15</v>
      </c>
      <c r="BX23" s="20">
        <v>12</v>
      </c>
      <c r="BY23" s="20">
        <v>23</v>
      </c>
      <c r="BZ23" s="20">
        <v>25</v>
      </c>
      <c r="CA23" s="20">
        <v>172</v>
      </c>
      <c r="CB23" s="20">
        <v>4</v>
      </c>
      <c r="CC23" s="20">
        <v>165</v>
      </c>
      <c r="CD23" s="20">
        <v>486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</row>
    <row r="24" spans="2:90" ht="20.100000000000001" customHeight="1" thickBot="1" x14ac:dyDescent="0.25">
      <c r="B24" s="4" t="s">
        <v>35</v>
      </c>
      <c r="C24" s="20">
        <v>191</v>
      </c>
      <c r="D24" s="20">
        <v>19</v>
      </c>
      <c r="E24" s="20">
        <v>220</v>
      </c>
      <c r="F24" s="20">
        <v>759</v>
      </c>
      <c r="G24" s="20">
        <v>1</v>
      </c>
      <c r="H24" s="20">
        <v>0</v>
      </c>
      <c r="I24" s="20">
        <v>1</v>
      </c>
      <c r="J24" s="20">
        <v>2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6</v>
      </c>
      <c r="T24" s="20">
        <v>12</v>
      </c>
      <c r="U24" s="20">
        <v>19</v>
      </c>
      <c r="V24" s="20">
        <v>15</v>
      </c>
      <c r="W24" s="20">
        <v>64</v>
      </c>
      <c r="X24" s="20">
        <v>0</v>
      </c>
      <c r="Y24" s="20">
        <v>73</v>
      </c>
      <c r="Z24" s="20">
        <v>274</v>
      </c>
      <c r="AA24" s="20">
        <v>1</v>
      </c>
      <c r="AB24" s="20">
        <v>1</v>
      </c>
      <c r="AC24" s="20">
        <v>1</v>
      </c>
      <c r="AD24" s="20">
        <v>1</v>
      </c>
      <c r="AE24" s="20">
        <v>3</v>
      </c>
      <c r="AF24" s="20">
        <v>0</v>
      </c>
      <c r="AG24" s="20">
        <v>5</v>
      </c>
      <c r="AH24" s="20">
        <v>13</v>
      </c>
      <c r="AI24" s="20">
        <v>0</v>
      </c>
      <c r="AJ24" s="20">
        <v>0</v>
      </c>
      <c r="AK24" s="20">
        <v>0</v>
      </c>
      <c r="AL24" s="20">
        <v>0</v>
      </c>
      <c r="AM24" s="20">
        <v>3</v>
      </c>
      <c r="AN24" s="20">
        <v>0</v>
      </c>
      <c r="AO24" s="20">
        <v>6</v>
      </c>
      <c r="AP24" s="20">
        <v>4</v>
      </c>
      <c r="AQ24" s="20">
        <v>30</v>
      </c>
      <c r="AR24" s="20">
        <v>0</v>
      </c>
      <c r="AS24" s="20">
        <v>41</v>
      </c>
      <c r="AT24" s="20">
        <v>94</v>
      </c>
      <c r="AU24" s="20">
        <v>1</v>
      </c>
      <c r="AV24" s="20">
        <v>0</v>
      </c>
      <c r="AW24" s="20">
        <v>0</v>
      </c>
      <c r="AX24" s="20">
        <v>1</v>
      </c>
      <c r="AY24" s="20">
        <v>4</v>
      </c>
      <c r="AZ24" s="20">
        <v>0</v>
      </c>
      <c r="BA24" s="20">
        <v>1</v>
      </c>
      <c r="BB24" s="20">
        <v>7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2</v>
      </c>
      <c r="BT24" s="20">
        <v>0</v>
      </c>
      <c r="BU24" s="20">
        <v>6</v>
      </c>
      <c r="BV24" s="20">
        <v>24</v>
      </c>
      <c r="BW24" s="20">
        <v>5</v>
      </c>
      <c r="BX24" s="20">
        <v>6</v>
      </c>
      <c r="BY24" s="20">
        <v>18</v>
      </c>
      <c r="BZ24" s="20">
        <v>4</v>
      </c>
      <c r="CA24" s="20">
        <v>71</v>
      </c>
      <c r="CB24" s="20">
        <v>0</v>
      </c>
      <c r="CC24" s="20">
        <v>49</v>
      </c>
      <c r="CD24" s="20">
        <v>320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</row>
    <row r="25" spans="2:90" ht="20.100000000000001" customHeight="1" thickBot="1" x14ac:dyDescent="0.25">
      <c r="B25" s="4" t="s">
        <v>36</v>
      </c>
      <c r="C25" s="20">
        <v>76</v>
      </c>
      <c r="D25" s="20">
        <v>4</v>
      </c>
      <c r="E25" s="20">
        <v>74</v>
      </c>
      <c r="F25" s="20">
        <v>171</v>
      </c>
      <c r="G25" s="20">
        <v>0</v>
      </c>
      <c r="H25" s="20">
        <v>0</v>
      </c>
      <c r="I25" s="20">
        <v>0</v>
      </c>
      <c r="J25" s="20">
        <v>2</v>
      </c>
      <c r="K25" s="20">
        <v>1</v>
      </c>
      <c r="L25" s="20">
        <v>0</v>
      </c>
      <c r="M25" s="20">
        <v>1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1</v>
      </c>
      <c r="T25" s="20">
        <v>2</v>
      </c>
      <c r="U25" s="20">
        <v>3</v>
      </c>
      <c r="V25" s="20">
        <v>1</v>
      </c>
      <c r="W25" s="20">
        <v>22</v>
      </c>
      <c r="X25" s="20">
        <v>0</v>
      </c>
      <c r="Y25" s="20">
        <v>25</v>
      </c>
      <c r="Z25" s="20">
        <v>53</v>
      </c>
      <c r="AA25" s="20">
        <v>0</v>
      </c>
      <c r="AB25" s="20">
        <v>0</v>
      </c>
      <c r="AC25" s="20">
        <v>0</v>
      </c>
      <c r="AD25" s="20">
        <v>0</v>
      </c>
      <c r="AE25" s="20">
        <v>2</v>
      </c>
      <c r="AF25" s="20">
        <v>0</v>
      </c>
      <c r="AG25" s="20">
        <v>1</v>
      </c>
      <c r="AH25" s="20">
        <v>4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1</v>
      </c>
      <c r="AO25" s="20">
        <v>1</v>
      </c>
      <c r="AP25" s="20">
        <v>0</v>
      </c>
      <c r="AQ25" s="20">
        <v>22</v>
      </c>
      <c r="AR25" s="20">
        <v>0</v>
      </c>
      <c r="AS25" s="20">
        <v>17</v>
      </c>
      <c r="AT25" s="20">
        <v>51</v>
      </c>
      <c r="AU25" s="20">
        <v>0</v>
      </c>
      <c r="AV25" s="20">
        <v>0</v>
      </c>
      <c r="AW25" s="20">
        <v>0</v>
      </c>
      <c r="AX25" s="20">
        <v>1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1</v>
      </c>
      <c r="BT25" s="20">
        <v>0</v>
      </c>
      <c r="BU25" s="20">
        <v>2</v>
      </c>
      <c r="BV25" s="20">
        <v>13</v>
      </c>
      <c r="BW25" s="20">
        <v>2</v>
      </c>
      <c r="BX25" s="20">
        <v>1</v>
      </c>
      <c r="BY25" s="20">
        <v>2</v>
      </c>
      <c r="BZ25" s="20">
        <v>3</v>
      </c>
      <c r="CA25" s="20">
        <v>25</v>
      </c>
      <c r="CB25" s="20">
        <v>0</v>
      </c>
      <c r="CC25" s="20">
        <v>22</v>
      </c>
      <c r="CD25" s="20">
        <v>43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</row>
    <row r="26" spans="2:90" ht="20.100000000000001" customHeight="1" thickBot="1" x14ac:dyDescent="0.25">
      <c r="B26" s="5" t="s">
        <v>37</v>
      </c>
      <c r="C26" s="20">
        <v>191</v>
      </c>
      <c r="D26" s="20">
        <v>5</v>
      </c>
      <c r="E26" s="20">
        <v>152</v>
      </c>
      <c r="F26" s="20">
        <v>590</v>
      </c>
      <c r="G26" s="20">
        <v>0</v>
      </c>
      <c r="H26" s="20">
        <v>0</v>
      </c>
      <c r="I26" s="20">
        <v>2</v>
      </c>
      <c r="J26" s="20">
        <v>5</v>
      </c>
      <c r="K26" s="20">
        <v>1</v>
      </c>
      <c r="L26" s="20">
        <v>0</v>
      </c>
      <c r="M26" s="20">
        <v>1</v>
      </c>
      <c r="N26" s="20">
        <v>2</v>
      </c>
      <c r="O26" s="20">
        <v>0</v>
      </c>
      <c r="P26" s="20">
        <v>0</v>
      </c>
      <c r="Q26" s="20">
        <v>0</v>
      </c>
      <c r="R26" s="20">
        <v>1</v>
      </c>
      <c r="S26" s="20">
        <v>14</v>
      </c>
      <c r="T26" s="20">
        <v>3</v>
      </c>
      <c r="U26" s="20">
        <v>17</v>
      </c>
      <c r="V26" s="20">
        <v>8</v>
      </c>
      <c r="W26" s="20">
        <v>66</v>
      </c>
      <c r="X26" s="20">
        <v>0</v>
      </c>
      <c r="Y26" s="20">
        <v>42</v>
      </c>
      <c r="Z26" s="20">
        <v>192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1</v>
      </c>
      <c r="AH26" s="20">
        <v>3</v>
      </c>
      <c r="AI26" s="20">
        <v>0</v>
      </c>
      <c r="AJ26" s="20">
        <v>0</v>
      </c>
      <c r="AK26" s="20">
        <v>0</v>
      </c>
      <c r="AL26" s="20">
        <v>0</v>
      </c>
      <c r="AM26" s="20">
        <v>5</v>
      </c>
      <c r="AN26" s="20">
        <v>0</v>
      </c>
      <c r="AO26" s="20">
        <v>5</v>
      </c>
      <c r="AP26" s="20">
        <v>4</v>
      </c>
      <c r="AQ26" s="20">
        <v>40</v>
      </c>
      <c r="AR26" s="20">
        <v>0</v>
      </c>
      <c r="AS26" s="20">
        <v>35</v>
      </c>
      <c r="AT26" s="20">
        <v>140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3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1</v>
      </c>
      <c r="BO26" s="20">
        <v>0</v>
      </c>
      <c r="BP26" s="20">
        <v>0</v>
      </c>
      <c r="BQ26" s="20">
        <v>0</v>
      </c>
      <c r="BR26" s="20">
        <v>0</v>
      </c>
      <c r="BS26" s="20">
        <v>11</v>
      </c>
      <c r="BT26" s="20">
        <v>0</v>
      </c>
      <c r="BU26" s="20">
        <v>10</v>
      </c>
      <c r="BV26" s="20">
        <v>35</v>
      </c>
      <c r="BW26" s="20">
        <v>8</v>
      </c>
      <c r="BX26" s="20">
        <v>2</v>
      </c>
      <c r="BY26" s="20">
        <v>9</v>
      </c>
      <c r="BZ26" s="20">
        <v>12</v>
      </c>
      <c r="CA26" s="20">
        <v>46</v>
      </c>
      <c r="CB26" s="20">
        <v>0</v>
      </c>
      <c r="CC26" s="20">
        <v>30</v>
      </c>
      <c r="CD26" s="20">
        <v>184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</row>
    <row r="27" spans="2:90" ht="20.100000000000001" customHeight="1" thickBot="1" x14ac:dyDescent="0.25">
      <c r="B27" s="6" t="s">
        <v>38</v>
      </c>
      <c r="C27" s="21">
        <v>36</v>
      </c>
      <c r="D27" s="21">
        <v>0</v>
      </c>
      <c r="E27" s="21">
        <v>36</v>
      </c>
      <c r="F27" s="21">
        <v>126</v>
      </c>
      <c r="G27" s="21">
        <v>0</v>
      </c>
      <c r="H27" s="21">
        <v>0</v>
      </c>
      <c r="I27" s="21">
        <v>0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</v>
      </c>
      <c r="V27" s="21">
        <v>1</v>
      </c>
      <c r="W27" s="21">
        <v>15</v>
      </c>
      <c r="X27" s="21">
        <v>0</v>
      </c>
      <c r="Y27" s="21">
        <v>6</v>
      </c>
      <c r="Z27" s="21">
        <v>41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1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2</v>
      </c>
      <c r="AN27" s="21">
        <v>0</v>
      </c>
      <c r="AO27" s="21">
        <v>1</v>
      </c>
      <c r="AP27" s="21">
        <v>1</v>
      </c>
      <c r="AQ27" s="21">
        <v>8</v>
      </c>
      <c r="AR27" s="21">
        <v>0</v>
      </c>
      <c r="AS27" s="21">
        <v>11</v>
      </c>
      <c r="AT27" s="21">
        <v>36</v>
      </c>
      <c r="AU27" s="21">
        <v>2</v>
      </c>
      <c r="AV27" s="21">
        <v>0</v>
      </c>
      <c r="AW27" s="21">
        <v>0</v>
      </c>
      <c r="AX27" s="21">
        <v>4</v>
      </c>
      <c r="AY27" s="21">
        <v>0</v>
      </c>
      <c r="AZ27" s="21">
        <v>0</v>
      </c>
      <c r="BA27" s="21">
        <v>0</v>
      </c>
      <c r="BB27" s="21">
        <v>1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1</v>
      </c>
      <c r="BT27" s="21">
        <v>0</v>
      </c>
      <c r="BU27" s="21">
        <v>0</v>
      </c>
      <c r="BV27" s="21">
        <v>8</v>
      </c>
      <c r="BW27" s="21">
        <v>0</v>
      </c>
      <c r="BX27" s="21">
        <v>0</v>
      </c>
      <c r="BY27" s="21">
        <v>0</v>
      </c>
      <c r="BZ27" s="21">
        <v>1</v>
      </c>
      <c r="CA27" s="21">
        <v>8</v>
      </c>
      <c r="CB27" s="21">
        <v>0</v>
      </c>
      <c r="CC27" s="21">
        <v>15</v>
      </c>
      <c r="CD27" s="21">
        <v>32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</row>
    <row r="28" spans="2:90" ht="20.100000000000001" customHeight="1" thickBot="1" x14ac:dyDescent="0.25">
      <c r="B28" s="7" t="s">
        <v>39</v>
      </c>
      <c r="C28" s="9">
        <f>SUM(C11:C27)</f>
        <v>4522</v>
      </c>
      <c r="D28" s="9">
        <f t="shared" ref="D28:AT28" si="0">SUM(D11:D27)</f>
        <v>167</v>
      </c>
      <c r="E28" s="9">
        <f t="shared" si="0"/>
        <v>4477</v>
      </c>
      <c r="F28" s="9">
        <f t="shared" si="0"/>
        <v>13730</v>
      </c>
      <c r="G28" s="9">
        <f t="shared" si="0"/>
        <v>24</v>
      </c>
      <c r="H28" s="9">
        <f t="shared" si="0"/>
        <v>0</v>
      </c>
      <c r="I28" s="9">
        <f t="shared" si="0"/>
        <v>19</v>
      </c>
      <c r="J28" s="9">
        <f t="shared" si="0"/>
        <v>95</v>
      </c>
      <c r="K28" s="9">
        <f t="shared" si="0"/>
        <v>14</v>
      </c>
      <c r="L28" s="9">
        <f t="shared" si="0"/>
        <v>0</v>
      </c>
      <c r="M28" s="9">
        <f t="shared" si="0"/>
        <v>13</v>
      </c>
      <c r="N28" s="9">
        <f t="shared" si="0"/>
        <v>33</v>
      </c>
      <c r="O28" s="9">
        <f t="shared" si="0"/>
        <v>1</v>
      </c>
      <c r="P28" s="9">
        <f t="shared" si="0"/>
        <v>0</v>
      </c>
      <c r="Q28" s="9">
        <f t="shared" si="0"/>
        <v>0</v>
      </c>
      <c r="R28" s="9">
        <f t="shared" si="0"/>
        <v>2</v>
      </c>
      <c r="S28" s="9">
        <f t="shared" si="0"/>
        <v>153</v>
      </c>
      <c r="T28" s="9">
        <f t="shared" si="0"/>
        <v>81</v>
      </c>
      <c r="U28" s="9">
        <f t="shared" si="0"/>
        <v>241</v>
      </c>
      <c r="V28" s="9">
        <f t="shared" si="0"/>
        <v>183</v>
      </c>
      <c r="W28" s="9">
        <f t="shared" si="0"/>
        <v>1470</v>
      </c>
      <c r="X28" s="9">
        <f t="shared" si="0"/>
        <v>3</v>
      </c>
      <c r="Y28" s="9">
        <f t="shared" si="0"/>
        <v>1474</v>
      </c>
      <c r="Z28" s="9">
        <f t="shared" si="0"/>
        <v>4917</v>
      </c>
      <c r="AA28" s="9">
        <f t="shared" si="0"/>
        <v>14</v>
      </c>
      <c r="AB28" s="9">
        <f t="shared" si="0"/>
        <v>2</v>
      </c>
      <c r="AC28" s="9">
        <f t="shared" si="0"/>
        <v>14</v>
      </c>
      <c r="AD28" s="9">
        <f t="shared" si="0"/>
        <v>17</v>
      </c>
      <c r="AE28" s="9">
        <f t="shared" si="0"/>
        <v>55</v>
      </c>
      <c r="AF28" s="9">
        <f t="shared" si="0"/>
        <v>0</v>
      </c>
      <c r="AG28" s="9">
        <f t="shared" si="0"/>
        <v>43</v>
      </c>
      <c r="AH28" s="9">
        <f t="shared" si="0"/>
        <v>183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0</v>
      </c>
      <c r="AM28" s="9">
        <f t="shared" si="0"/>
        <v>80</v>
      </c>
      <c r="AN28" s="9">
        <f t="shared" si="0"/>
        <v>16</v>
      </c>
      <c r="AO28" s="9">
        <f t="shared" si="0"/>
        <v>86</v>
      </c>
      <c r="AP28" s="9">
        <f t="shared" si="0"/>
        <v>108</v>
      </c>
      <c r="AQ28" s="9">
        <f t="shared" si="0"/>
        <v>854</v>
      </c>
      <c r="AR28" s="9">
        <f t="shared" si="0"/>
        <v>0</v>
      </c>
      <c r="AS28" s="9">
        <f t="shared" si="0"/>
        <v>804</v>
      </c>
      <c r="AT28" s="9">
        <f t="shared" si="0"/>
        <v>2220</v>
      </c>
      <c r="AU28" s="9">
        <f t="shared" ref="AU28" si="1">SUM(AU11:AU27)</f>
        <v>17</v>
      </c>
      <c r="AV28" s="9">
        <f t="shared" ref="AV28:CL28" si="2">SUM(AV11:AV27)</f>
        <v>0</v>
      </c>
      <c r="AW28" s="9">
        <f t="shared" si="2"/>
        <v>15</v>
      </c>
      <c r="AX28" s="9">
        <f t="shared" si="2"/>
        <v>52</v>
      </c>
      <c r="AY28" s="9">
        <f t="shared" si="2"/>
        <v>133</v>
      </c>
      <c r="AZ28" s="9">
        <f t="shared" si="2"/>
        <v>0</v>
      </c>
      <c r="BA28" s="9">
        <f t="shared" si="2"/>
        <v>130</v>
      </c>
      <c r="BB28" s="9">
        <f t="shared" si="2"/>
        <v>221</v>
      </c>
      <c r="BC28" s="9">
        <f t="shared" si="2"/>
        <v>0</v>
      </c>
      <c r="BD28" s="9">
        <f t="shared" si="2"/>
        <v>0</v>
      </c>
      <c r="BE28" s="9">
        <f t="shared" si="2"/>
        <v>0</v>
      </c>
      <c r="BF28" s="9">
        <f t="shared" si="2"/>
        <v>0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5</v>
      </c>
      <c r="BL28" s="9">
        <f t="shared" si="2"/>
        <v>0</v>
      </c>
      <c r="BM28" s="9">
        <f t="shared" si="2"/>
        <v>8</v>
      </c>
      <c r="BN28" s="9">
        <f t="shared" si="2"/>
        <v>19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134</v>
      </c>
      <c r="BT28" s="9">
        <f t="shared" si="2"/>
        <v>0</v>
      </c>
      <c r="BU28" s="9">
        <f t="shared" si="2"/>
        <v>167</v>
      </c>
      <c r="BV28" s="9">
        <f t="shared" si="2"/>
        <v>538</v>
      </c>
      <c r="BW28" s="9">
        <f t="shared" si="2"/>
        <v>153</v>
      </c>
      <c r="BX28" s="9">
        <f t="shared" si="2"/>
        <v>61</v>
      </c>
      <c r="BY28" s="9">
        <f t="shared" si="2"/>
        <v>197</v>
      </c>
      <c r="BZ28" s="9">
        <f t="shared" si="2"/>
        <v>266</v>
      </c>
      <c r="CA28" s="9">
        <f t="shared" si="2"/>
        <v>1414</v>
      </c>
      <c r="CB28" s="9">
        <f t="shared" si="2"/>
        <v>4</v>
      </c>
      <c r="CC28" s="9">
        <f t="shared" si="2"/>
        <v>1264</v>
      </c>
      <c r="CD28" s="9">
        <f t="shared" si="2"/>
        <v>4866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1</v>
      </c>
      <c r="CI28" s="9">
        <f t="shared" si="2"/>
        <v>1</v>
      </c>
      <c r="CJ28" s="9">
        <f t="shared" si="2"/>
        <v>0</v>
      </c>
      <c r="CK28" s="9">
        <f t="shared" si="2"/>
        <v>2</v>
      </c>
      <c r="CL28" s="9">
        <f t="shared" si="2"/>
        <v>8</v>
      </c>
    </row>
    <row r="29" spans="2:90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6" t="s">
        <v>99</v>
      </c>
      <c r="D9" s="73"/>
      <c r="E9" s="73"/>
      <c r="F9" s="76" t="s">
        <v>100</v>
      </c>
      <c r="G9" s="73"/>
      <c r="H9" s="73"/>
      <c r="I9" s="76" t="s">
        <v>101</v>
      </c>
      <c r="J9" s="73"/>
      <c r="K9" s="73"/>
      <c r="L9" s="76" t="s">
        <v>102</v>
      </c>
      <c r="M9" s="73"/>
      <c r="N9" s="73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9">
        <v>243</v>
      </c>
      <c r="D11" s="19">
        <v>275</v>
      </c>
      <c r="E11" s="19">
        <v>472</v>
      </c>
      <c r="F11" s="19">
        <v>21</v>
      </c>
      <c r="G11" s="19">
        <v>27</v>
      </c>
      <c r="H11" s="19">
        <v>50</v>
      </c>
      <c r="I11" s="19">
        <v>198</v>
      </c>
      <c r="J11" s="19">
        <v>216</v>
      </c>
      <c r="K11" s="19">
        <v>382</v>
      </c>
      <c r="L11" s="19">
        <v>24</v>
      </c>
      <c r="M11" s="19">
        <v>32</v>
      </c>
      <c r="N11" s="19">
        <v>40</v>
      </c>
    </row>
    <row r="12" spans="2:14" ht="20.100000000000001" customHeight="1" thickBot="1" x14ac:dyDescent="0.25">
      <c r="B12" s="4" t="s">
        <v>23</v>
      </c>
      <c r="C12" s="20">
        <v>52</v>
      </c>
      <c r="D12" s="20">
        <v>41</v>
      </c>
      <c r="E12" s="20">
        <v>26</v>
      </c>
      <c r="F12" s="20">
        <v>8</v>
      </c>
      <c r="G12" s="20">
        <v>7</v>
      </c>
      <c r="H12" s="20">
        <v>7</v>
      </c>
      <c r="I12" s="20">
        <v>37</v>
      </c>
      <c r="J12" s="20">
        <v>28</v>
      </c>
      <c r="K12" s="20">
        <v>18</v>
      </c>
      <c r="L12" s="20">
        <v>7</v>
      </c>
      <c r="M12" s="20">
        <v>6</v>
      </c>
      <c r="N12" s="20">
        <v>1</v>
      </c>
    </row>
    <row r="13" spans="2:14" ht="20.100000000000001" customHeight="1" thickBot="1" x14ac:dyDescent="0.25">
      <c r="B13" s="4" t="s">
        <v>24</v>
      </c>
      <c r="C13" s="20">
        <v>32</v>
      </c>
      <c r="D13" s="20">
        <v>27</v>
      </c>
      <c r="E13" s="20">
        <v>22</v>
      </c>
      <c r="F13" s="20">
        <v>6</v>
      </c>
      <c r="G13" s="20">
        <v>6</v>
      </c>
      <c r="H13" s="20">
        <v>2</v>
      </c>
      <c r="I13" s="20">
        <v>15</v>
      </c>
      <c r="J13" s="20">
        <v>13</v>
      </c>
      <c r="K13" s="20">
        <v>13</v>
      </c>
      <c r="L13" s="20">
        <v>11</v>
      </c>
      <c r="M13" s="20">
        <v>8</v>
      </c>
      <c r="N13" s="20">
        <v>7</v>
      </c>
    </row>
    <row r="14" spans="2:14" ht="20.100000000000001" customHeight="1" thickBot="1" x14ac:dyDescent="0.25">
      <c r="B14" s="4" t="s">
        <v>25</v>
      </c>
      <c r="C14" s="20">
        <v>38</v>
      </c>
      <c r="D14" s="20">
        <v>42</v>
      </c>
      <c r="E14" s="20">
        <v>19</v>
      </c>
      <c r="F14" s="20">
        <v>8</v>
      </c>
      <c r="G14" s="20">
        <v>6</v>
      </c>
      <c r="H14" s="20">
        <v>7</v>
      </c>
      <c r="I14" s="20">
        <v>13</v>
      </c>
      <c r="J14" s="20">
        <v>19</v>
      </c>
      <c r="K14" s="20">
        <v>12</v>
      </c>
      <c r="L14" s="20">
        <v>17</v>
      </c>
      <c r="M14" s="20">
        <v>17</v>
      </c>
      <c r="N14" s="20">
        <v>0</v>
      </c>
    </row>
    <row r="15" spans="2:14" ht="20.100000000000001" customHeight="1" thickBot="1" x14ac:dyDescent="0.25">
      <c r="B15" s="4" t="s">
        <v>26</v>
      </c>
      <c r="C15" s="20">
        <v>63</v>
      </c>
      <c r="D15" s="20">
        <v>64</v>
      </c>
      <c r="E15" s="20">
        <v>85</v>
      </c>
      <c r="F15" s="20">
        <v>9</v>
      </c>
      <c r="G15" s="20">
        <v>12</v>
      </c>
      <c r="H15" s="20">
        <v>7</v>
      </c>
      <c r="I15" s="20">
        <v>54</v>
      </c>
      <c r="J15" s="20">
        <v>48</v>
      </c>
      <c r="K15" s="20">
        <v>67</v>
      </c>
      <c r="L15" s="20">
        <v>0</v>
      </c>
      <c r="M15" s="20">
        <v>4</v>
      </c>
      <c r="N15" s="20">
        <v>11</v>
      </c>
    </row>
    <row r="16" spans="2:14" ht="20.100000000000001" customHeight="1" thickBot="1" x14ac:dyDescent="0.25">
      <c r="B16" s="4" t="s">
        <v>27</v>
      </c>
      <c r="C16" s="20">
        <v>15</v>
      </c>
      <c r="D16" s="20">
        <v>12</v>
      </c>
      <c r="E16" s="20">
        <v>10</v>
      </c>
      <c r="F16" s="20">
        <v>1</v>
      </c>
      <c r="G16" s="20">
        <v>0</v>
      </c>
      <c r="H16" s="20">
        <v>2</v>
      </c>
      <c r="I16" s="20">
        <v>13</v>
      </c>
      <c r="J16" s="20">
        <v>11</v>
      </c>
      <c r="K16" s="20">
        <v>6</v>
      </c>
      <c r="L16" s="20">
        <v>1</v>
      </c>
      <c r="M16" s="20">
        <v>1</v>
      </c>
      <c r="N16" s="20">
        <v>2</v>
      </c>
    </row>
    <row r="17" spans="2:14" ht="20.100000000000001" customHeight="1" thickBot="1" x14ac:dyDescent="0.25">
      <c r="B17" s="4" t="s">
        <v>28</v>
      </c>
      <c r="C17" s="20">
        <v>44</v>
      </c>
      <c r="D17" s="20">
        <v>28</v>
      </c>
      <c r="E17" s="20">
        <v>53</v>
      </c>
      <c r="F17" s="20">
        <v>13</v>
      </c>
      <c r="G17" s="20">
        <v>6</v>
      </c>
      <c r="H17" s="20">
        <v>14</v>
      </c>
      <c r="I17" s="20">
        <v>30</v>
      </c>
      <c r="J17" s="20">
        <v>21</v>
      </c>
      <c r="K17" s="20">
        <v>38</v>
      </c>
      <c r="L17" s="20">
        <v>1</v>
      </c>
      <c r="M17" s="20">
        <v>1</v>
      </c>
      <c r="N17" s="20">
        <v>1</v>
      </c>
    </row>
    <row r="18" spans="2:14" ht="20.100000000000001" customHeight="1" thickBot="1" x14ac:dyDescent="0.25">
      <c r="B18" s="4" t="s">
        <v>29</v>
      </c>
      <c r="C18" s="20">
        <v>53</v>
      </c>
      <c r="D18" s="20">
        <v>34</v>
      </c>
      <c r="E18" s="20">
        <v>144</v>
      </c>
      <c r="F18" s="20">
        <v>7</v>
      </c>
      <c r="G18" s="20">
        <v>5</v>
      </c>
      <c r="H18" s="20">
        <v>19</v>
      </c>
      <c r="I18" s="20">
        <v>45</v>
      </c>
      <c r="J18" s="20">
        <v>28</v>
      </c>
      <c r="K18" s="20">
        <v>119</v>
      </c>
      <c r="L18" s="20">
        <v>1</v>
      </c>
      <c r="M18" s="20">
        <v>1</v>
      </c>
      <c r="N18" s="20">
        <v>6</v>
      </c>
    </row>
    <row r="19" spans="2:14" ht="20.100000000000001" customHeight="1" thickBot="1" x14ac:dyDescent="0.25">
      <c r="B19" s="4" t="s">
        <v>30</v>
      </c>
      <c r="C19" s="20">
        <v>293</v>
      </c>
      <c r="D19" s="20">
        <v>254</v>
      </c>
      <c r="E19" s="20">
        <v>566</v>
      </c>
      <c r="F19" s="20">
        <v>85</v>
      </c>
      <c r="G19" s="20">
        <v>76</v>
      </c>
      <c r="H19" s="20">
        <v>141</v>
      </c>
      <c r="I19" s="20">
        <v>174</v>
      </c>
      <c r="J19" s="20">
        <v>152</v>
      </c>
      <c r="K19" s="20">
        <v>380</v>
      </c>
      <c r="L19" s="20">
        <v>34</v>
      </c>
      <c r="M19" s="20">
        <v>26</v>
      </c>
      <c r="N19" s="20">
        <v>45</v>
      </c>
    </row>
    <row r="20" spans="2:14" ht="20.100000000000001" customHeight="1" thickBot="1" x14ac:dyDescent="0.25">
      <c r="B20" s="4" t="s">
        <v>31</v>
      </c>
      <c r="C20" s="20">
        <v>147</v>
      </c>
      <c r="D20" s="20">
        <v>150</v>
      </c>
      <c r="E20" s="20">
        <v>156</v>
      </c>
      <c r="F20" s="20">
        <v>32</v>
      </c>
      <c r="G20" s="20">
        <v>30</v>
      </c>
      <c r="H20" s="20">
        <v>33</v>
      </c>
      <c r="I20" s="20">
        <v>79</v>
      </c>
      <c r="J20" s="20">
        <v>91</v>
      </c>
      <c r="K20" s="20">
        <v>98</v>
      </c>
      <c r="L20" s="20">
        <v>36</v>
      </c>
      <c r="M20" s="20">
        <v>29</v>
      </c>
      <c r="N20" s="20">
        <v>25</v>
      </c>
    </row>
    <row r="21" spans="2:14" ht="20.100000000000001" customHeight="1" thickBot="1" x14ac:dyDescent="0.25">
      <c r="B21" s="4" t="s">
        <v>32</v>
      </c>
      <c r="C21" s="20">
        <v>10</v>
      </c>
      <c r="D21" s="20">
        <v>18</v>
      </c>
      <c r="E21" s="20">
        <v>19</v>
      </c>
      <c r="F21" s="20">
        <v>3</v>
      </c>
      <c r="G21" s="20">
        <v>1</v>
      </c>
      <c r="H21" s="20">
        <v>4</v>
      </c>
      <c r="I21" s="20">
        <v>7</v>
      </c>
      <c r="J21" s="20">
        <v>17</v>
      </c>
      <c r="K21" s="20">
        <v>15</v>
      </c>
      <c r="L21" s="20">
        <v>0</v>
      </c>
      <c r="M21" s="20">
        <v>0</v>
      </c>
      <c r="N21" s="20">
        <v>0</v>
      </c>
    </row>
    <row r="22" spans="2:14" ht="20.100000000000001" customHeight="1" thickBot="1" x14ac:dyDescent="0.25">
      <c r="B22" s="4" t="s">
        <v>33</v>
      </c>
      <c r="C22" s="20">
        <v>31</v>
      </c>
      <c r="D22" s="20">
        <v>38</v>
      </c>
      <c r="E22" s="20">
        <v>100</v>
      </c>
      <c r="F22" s="20">
        <v>9</v>
      </c>
      <c r="G22" s="20">
        <v>2</v>
      </c>
      <c r="H22" s="20">
        <v>12</v>
      </c>
      <c r="I22" s="20">
        <v>19</v>
      </c>
      <c r="J22" s="20">
        <v>32</v>
      </c>
      <c r="K22" s="20">
        <v>85</v>
      </c>
      <c r="L22" s="20">
        <v>3</v>
      </c>
      <c r="M22" s="20">
        <v>4</v>
      </c>
      <c r="N22" s="20">
        <v>3</v>
      </c>
    </row>
    <row r="23" spans="2:14" ht="20.100000000000001" customHeight="1" thickBot="1" x14ac:dyDescent="0.25">
      <c r="B23" s="4" t="s">
        <v>34</v>
      </c>
      <c r="C23" s="20">
        <v>191</v>
      </c>
      <c r="D23" s="20">
        <v>172</v>
      </c>
      <c r="E23" s="20">
        <v>209</v>
      </c>
      <c r="F23" s="20">
        <v>35</v>
      </c>
      <c r="G23" s="20">
        <v>32</v>
      </c>
      <c r="H23" s="20">
        <v>32</v>
      </c>
      <c r="I23" s="20">
        <v>118</v>
      </c>
      <c r="J23" s="20">
        <v>94</v>
      </c>
      <c r="K23" s="20">
        <v>163</v>
      </c>
      <c r="L23" s="20">
        <v>38</v>
      </c>
      <c r="M23" s="20">
        <v>46</v>
      </c>
      <c r="N23" s="20">
        <v>14</v>
      </c>
    </row>
    <row r="24" spans="2:14" ht="20.100000000000001" customHeight="1" thickBot="1" x14ac:dyDescent="0.25">
      <c r="B24" s="4" t="s">
        <v>35</v>
      </c>
      <c r="C24" s="20">
        <v>66</v>
      </c>
      <c r="D24" s="20">
        <v>77</v>
      </c>
      <c r="E24" s="20">
        <v>73</v>
      </c>
      <c r="F24" s="20">
        <v>7</v>
      </c>
      <c r="G24" s="20">
        <v>8</v>
      </c>
      <c r="H24" s="20">
        <v>10</v>
      </c>
      <c r="I24" s="20">
        <v>23</v>
      </c>
      <c r="J24" s="20">
        <v>32</v>
      </c>
      <c r="K24" s="20">
        <v>56</v>
      </c>
      <c r="L24" s="20">
        <v>36</v>
      </c>
      <c r="M24" s="20">
        <v>37</v>
      </c>
      <c r="N24" s="20">
        <v>7</v>
      </c>
    </row>
    <row r="25" spans="2:14" ht="20.100000000000001" customHeight="1" thickBot="1" x14ac:dyDescent="0.25">
      <c r="B25" s="4" t="s">
        <v>36</v>
      </c>
      <c r="C25" s="20">
        <v>18</v>
      </c>
      <c r="D25" s="20">
        <v>11</v>
      </c>
      <c r="E25" s="20">
        <v>49</v>
      </c>
      <c r="F25" s="20">
        <v>5</v>
      </c>
      <c r="G25" s="20">
        <v>1</v>
      </c>
      <c r="H25" s="20">
        <v>14</v>
      </c>
      <c r="I25" s="20">
        <v>12</v>
      </c>
      <c r="J25" s="20">
        <v>9</v>
      </c>
      <c r="K25" s="20">
        <v>33</v>
      </c>
      <c r="L25" s="20">
        <v>1</v>
      </c>
      <c r="M25" s="20">
        <v>1</v>
      </c>
      <c r="N25" s="20">
        <v>2</v>
      </c>
    </row>
    <row r="26" spans="2:14" ht="20.100000000000001" customHeight="1" thickBot="1" x14ac:dyDescent="0.25">
      <c r="B26" s="5" t="s">
        <v>37</v>
      </c>
      <c r="C26" s="20">
        <v>45</v>
      </c>
      <c r="D26" s="20">
        <v>61</v>
      </c>
      <c r="E26" s="20">
        <v>98</v>
      </c>
      <c r="F26" s="20">
        <v>11</v>
      </c>
      <c r="G26" s="20">
        <v>7</v>
      </c>
      <c r="H26" s="20">
        <v>18</v>
      </c>
      <c r="I26" s="20">
        <v>33</v>
      </c>
      <c r="J26" s="20">
        <v>47</v>
      </c>
      <c r="K26" s="20">
        <v>72</v>
      </c>
      <c r="L26" s="20">
        <v>1</v>
      </c>
      <c r="M26" s="20">
        <v>7</v>
      </c>
      <c r="N26" s="20">
        <v>8</v>
      </c>
    </row>
    <row r="27" spans="2:14" ht="20.100000000000001" customHeight="1" thickBot="1" x14ac:dyDescent="0.25">
      <c r="B27" s="6" t="s">
        <v>38</v>
      </c>
      <c r="C27" s="21">
        <v>12</v>
      </c>
      <c r="D27" s="21">
        <v>13</v>
      </c>
      <c r="E27" s="21">
        <v>25</v>
      </c>
      <c r="F27" s="21">
        <v>1</v>
      </c>
      <c r="G27" s="21">
        <v>0</v>
      </c>
      <c r="H27" s="21">
        <v>2</v>
      </c>
      <c r="I27" s="21">
        <v>11</v>
      </c>
      <c r="J27" s="21">
        <v>13</v>
      </c>
      <c r="K27" s="21">
        <v>23</v>
      </c>
      <c r="L27" s="21">
        <v>0</v>
      </c>
      <c r="M27" s="21">
        <v>0</v>
      </c>
      <c r="N27" s="21">
        <v>0</v>
      </c>
    </row>
    <row r="28" spans="2:14" ht="20.100000000000001" customHeight="1" thickBot="1" x14ac:dyDescent="0.25">
      <c r="B28" s="7" t="s">
        <v>39</v>
      </c>
      <c r="C28" s="9">
        <f>SUM(C11:C27)</f>
        <v>1353</v>
      </c>
      <c r="D28" s="9">
        <f t="shared" ref="D28:N28" si="0">SUM(D11:D27)</f>
        <v>1317</v>
      </c>
      <c r="E28" s="9">
        <f t="shared" si="0"/>
        <v>2126</v>
      </c>
      <c r="F28" s="9">
        <f t="shared" si="0"/>
        <v>261</v>
      </c>
      <c r="G28" s="9">
        <f t="shared" si="0"/>
        <v>226</v>
      </c>
      <c r="H28" s="9">
        <f t="shared" si="0"/>
        <v>374</v>
      </c>
      <c r="I28" s="9">
        <f t="shared" si="0"/>
        <v>881</v>
      </c>
      <c r="J28" s="9">
        <f t="shared" si="0"/>
        <v>871</v>
      </c>
      <c r="K28" s="9">
        <f t="shared" si="0"/>
        <v>1580</v>
      </c>
      <c r="L28" s="9">
        <f t="shared" si="0"/>
        <v>211</v>
      </c>
      <c r="M28" s="9">
        <f t="shared" si="0"/>
        <v>220</v>
      </c>
      <c r="N28" s="9">
        <f t="shared" si="0"/>
        <v>172</v>
      </c>
    </row>
    <row r="29" spans="2:14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8"/>
      <c r="C9" s="76" t="s">
        <v>104</v>
      </c>
      <c r="D9" s="73"/>
      <c r="E9" s="77"/>
      <c r="F9" s="76" t="s">
        <v>105</v>
      </c>
      <c r="G9" s="73"/>
      <c r="H9" s="73"/>
      <c r="I9" s="76" t="s">
        <v>106</v>
      </c>
      <c r="J9" s="73"/>
      <c r="K9" s="73"/>
      <c r="L9" s="76" t="s">
        <v>107</v>
      </c>
      <c r="M9" s="73"/>
      <c r="N9" s="73"/>
      <c r="O9" s="76" t="s">
        <v>108</v>
      </c>
      <c r="P9" s="73"/>
      <c r="Q9" s="73"/>
      <c r="R9" s="76" t="s">
        <v>109</v>
      </c>
      <c r="S9" s="73"/>
      <c r="T9" s="73"/>
      <c r="U9" s="76" t="s">
        <v>110</v>
      </c>
      <c r="V9" s="73"/>
      <c r="W9" s="73"/>
      <c r="X9" s="76" t="s">
        <v>111</v>
      </c>
      <c r="Y9" s="73"/>
      <c r="Z9" s="73"/>
      <c r="AA9" s="76" t="s">
        <v>112</v>
      </c>
      <c r="AB9" s="73"/>
      <c r="AC9" s="73"/>
      <c r="AD9" s="76" t="s">
        <v>113</v>
      </c>
      <c r="AE9" s="73"/>
      <c r="AF9" s="73"/>
      <c r="AG9" s="76" t="s">
        <v>114</v>
      </c>
      <c r="AH9" s="73"/>
      <c r="AI9" s="73"/>
    </row>
    <row r="10" spans="2:35" ht="42.75" customHeight="1" thickBot="1" x14ac:dyDescent="0.25">
      <c r="B10" s="78"/>
      <c r="C10" s="8" t="s">
        <v>115</v>
      </c>
      <c r="D10" s="8" t="s">
        <v>50</v>
      </c>
      <c r="E10" s="8" t="s">
        <v>51</v>
      </c>
      <c r="F10" s="8" t="s">
        <v>116</v>
      </c>
      <c r="G10" s="8" t="s">
        <v>50</v>
      </c>
      <c r="H10" s="8" t="s">
        <v>51</v>
      </c>
      <c r="I10" s="8" t="s">
        <v>116</v>
      </c>
      <c r="J10" s="8" t="s">
        <v>50</v>
      </c>
      <c r="K10" s="8" t="s">
        <v>51</v>
      </c>
      <c r="L10" s="8" t="s">
        <v>116</v>
      </c>
      <c r="M10" s="8" t="s">
        <v>50</v>
      </c>
      <c r="N10" s="8" t="s">
        <v>51</v>
      </c>
      <c r="O10" s="8" t="s">
        <v>116</v>
      </c>
      <c r="P10" s="8" t="s">
        <v>50</v>
      </c>
      <c r="Q10" s="8" t="s">
        <v>51</v>
      </c>
      <c r="R10" s="8" t="s">
        <v>116</v>
      </c>
      <c r="S10" s="8" t="s">
        <v>50</v>
      </c>
      <c r="T10" s="8" t="s">
        <v>51</v>
      </c>
      <c r="U10" s="8" t="s">
        <v>116</v>
      </c>
      <c r="V10" s="8" t="s">
        <v>50</v>
      </c>
      <c r="W10" s="8" t="s">
        <v>51</v>
      </c>
      <c r="X10" s="8" t="s">
        <v>116</v>
      </c>
      <c r="Y10" s="8" t="s">
        <v>50</v>
      </c>
      <c r="Z10" s="8" t="s">
        <v>51</v>
      </c>
      <c r="AA10" s="8" t="s">
        <v>116</v>
      </c>
      <c r="AB10" s="8" t="s">
        <v>50</v>
      </c>
      <c r="AC10" s="8" t="s">
        <v>51</v>
      </c>
      <c r="AD10" s="8" t="s">
        <v>116</v>
      </c>
      <c r="AE10" s="8" t="s">
        <v>50</v>
      </c>
      <c r="AF10" s="8" t="s">
        <v>51</v>
      </c>
      <c r="AG10" s="8" t="s">
        <v>116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9">
        <v>394</v>
      </c>
      <c r="D11" s="19">
        <v>422</v>
      </c>
      <c r="E11" s="19">
        <v>99</v>
      </c>
      <c r="F11" s="19">
        <v>394</v>
      </c>
      <c r="G11" s="19">
        <v>422</v>
      </c>
      <c r="H11" s="19">
        <v>97</v>
      </c>
      <c r="I11" s="19">
        <v>0</v>
      </c>
      <c r="J11" s="19">
        <v>0</v>
      </c>
      <c r="K11" s="19">
        <v>1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1</v>
      </c>
      <c r="R11" s="19">
        <v>0</v>
      </c>
      <c r="S11" s="19">
        <v>0</v>
      </c>
      <c r="T11" s="19">
        <v>0</v>
      </c>
      <c r="U11" s="19">
        <v>75</v>
      </c>
      <c r="V11" s="19">
        <v>75</v>
      </c>
      <c r="W11" s="19">
        <v>16</v>
      </c>
      <c r="X11" s="19">
        <v>75</v>
      </c>
      <c r="Y11" s="19">
        <v>75</v>
      </c>
      <c r="Z11" s="19">
        <v>16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</row>
    <row r="12" spans="2:35" ht="20.100000000000001" customHeight="1" thickBot="1" x14ac:dyDescent="0.25">
      <c r="B12" s="4" t="s">
        <v>23</v>
      </c>
      <c r="C12" s="20">
        <v>66</v>
      </c>
      <c r="D12" s="20">
        <v>65</v>
      </c>
      <c r="E12" s="20">
        <v>7</v>
      </c>
      <c r="F12" s="20">
        <v>66</v>
      </c>
      <c r="G12" s="20">
        <v>65</v>
      </c>
      <c r="H12" s="20">
        <v>7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10</v>
      </c>
      <c r="V12" s="20">
        <v>10</v>
      </c>
      <c r="W12" s="20">
        <v>1</v>
      </c>
      <c r="X12" s="20">
        <v>10</v>
      </c>
      <c r="Y12" s="20">
        <v>10</v>
      </c>
      <c r="Z12" s="20">
        <v>1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</row>
    <row r="13" spans="2:35" ht="20.100000000000001" customHeight="1" thickBot="1" x14ac:dyDescent="0.25">
      <c r="B13" s="4" t="s">
        <v>24</v>
      </c>
      <c r="C13" s="20">
        <v>78</v>
      </c>
      <c r="D13" s="20">
        <v>75</v>
      </c>
      <c r="E13" s="20">
        <v>12</v>
      </c>
      <c r="F13" s="20">
        <v>78</v>
      </c>
      <c r="G13" s="20">
        <v>75</v>
      </c>
      <c r="H13" s="20">
        <v>12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10</v>
      </c>
      <c r="V13" s="20">
        <v>11</v>
      </c>
      <c r="W13" s="20">
        <v>1</v>
      </c>
      <c r="X13" s="20">
        <v>10</v>
      </c>
      <c r="Y13" s="20">
        <v>11</v>
      </c>
      <c r="Z13" s="20">
        <v>1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</row>
    <row r="14" spans="2:35" ht="20.100000000000001" customHeight="1" thickBot="1" x14ac:dyDescent="0.25">
      <c r="B14" s="4" t="s">
        <v>25</v>
      </c>
      <c r="C14" s="20">
        <v>138</v>
      </c>
      <c r="D14" s="20">
        <v>127</v>
      </c>
      <c r="E14" s="20">
        <v>24</v>
      </c>
      <c r="F14" s="20">
        <v>138</v>
      </c>
      <c r="G14" s="20">
        <v>127</v>
      </c>
      <c r="H14" s="20">
        <v>24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18</v>
      </c>
      <c r="V14" s="20">
        <v>17</v>
      </c>
      <c r="W14" s="20">
        <v>6</v>
      </c>
      <c r="X14" s="20">
        <v>18</v>
      </c>
      <c r="Y14" s="20">
        <v>17</v>
      </c>
      <c r="Z14" s="20">
        <v>6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</row>
    <row r="15" spans="2:35" ht="20.100000000000001" customHeight="1" thickBot="1" x14ac:dyDescent="0.25">
      <c r="B15" s="4" t="s">
        <v>26</v>
      </c>
      <c r="C15" s="20">
        <v>133</v>
      </c>
      <c r="D15" s="20">
        <v>129</v>
      </c>
      <c r="E15" s="20">
        <v>19</v>
      </c>
      <c r="F15" s="20">
        <v>133</v>
      </c>
      <c r="G15" s="20">
        <v>129</v>
      </c>
      <c r="H15" s="20">
        <v>19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45</v>
      </c>
      <c r="V15" s="20">
        <v>36</v>
      </c>
      <c r="W15" s="20">
        <v>16</v>
      </c>
      <c r="X15" s="20">
        <v>45</v>
      </c>
      <c r="Y15" s="20">
        <v>36</v>
      </c>
      <c r="Z15" s="20">
        <v>16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</row>
    <row r="16" spans="2:35" ht="20.100000000000001" customHeight="1" thickBot="1" x14ac:dyDescent="0.25">
      <c r="B16" s="4" t="s">
        <v>27</v>
      </c>
      <c r="C16" s="20">
        <v>18</v>
      </c>
      <c r="D16" s="20">
        <v>17</v>
      </c>
      <c r="E16" s="20">
        <v>9</v>
      </c>
      <c r="F16" s="20">
        <v>18</v>
      </c>
      <c r="G16" s="20">
        <v>17</v>
      </c>
      <c r="H16" s="20">
        <v>9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1</v>
      </c>
      <c r="V16" s="20">
        <v>1</v>
      </c>
      <c r="W16" s="20">
        <v>3</v>
      </c>
      <c r="X16" s="20">
        <v>1</v>
      </c>
      <c r="Y16" s="20">
        <v>1</v>
      </c>
      <c r="Z16" s="20">
        <v>3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20.100000000000001" customHeight="1" thickBot="1" x14ac:dyDescent="0.25">
      <c r="B17" s="4" t="s">
        <v>28</v>
      </c>
      <c r="C17" s="20">
        <v>242</v>
      </c>
      <c r="D17" s="20">
        <v>221</v>
      </c>
      <c r="E17" s="20">
        <v>72</v>
      </c>
      <c r="F17" s="20">
        <v>242</v>
      </c>
      <c r="G17" s="20">
        <v>221</v>
      </c>
      <c r="H17" s="20">
        <v>72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16</v>
      </c>
      <c r="V17" s="20">
        <v>15</v>
      </c>
      <c r="W17" s="20">
        <v>4</v>
      </c>
      <c r="X17" s="20">
        <v>16</v>
      </c>
      <c r="Y17" s="20">
        <v>15</v>
      </c>
      <c r="Z17" s="20">
        <v>4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20.100000000000001" customHeight="1" thickBot="1" x14ac:dyDescent="0.25">
      <c r="B18" s="4" t="s">
        <v>29</v>
      </c>
      <c r="C18" s="20">
        <v>110</v>
      </c>
      <c r="D18" s="20">
        <v>105</v>
      </c>
      <c r="E18" s="20">
        <v>55</v>
      </c>
      <c r="F18" s="20">
        <v>110</v>
      </c>
      <c r="G18" s="20">
        <v>105</v>
      </c>
      <c r="H18" s="20">
        <v>55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34</v>
      </c>
      <c r="V18" s="20">
        <v>25</v>
      </c>
      <c r="W18" s="20">
        <v>25</v>
      </c>
      <c r="X18" s="20">
        <v>34</v>
      </c>
      <c r="Y18" s="20">
        <v>25</v>
      </c>
      <c r="Z18" s="20">
        <v>25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</row>
    <row r="19" spans="2:35" ht="20.100000000000001" customHeight="1" thickBot="1" x14ac:dyDescent="0.25">
      <c r="B19" s="4" t="s">
        <v>30</v>
      </c>
      <c r="C19" s="20">
        <v>561</v>
      </c>
      <c r="D19" s="20">
        <v>521</v>
      </c>
      <c r="E19" s="20">
        <v>252</v>
      </c>
      <c r="F19" s="20">
        <v>560</v>
      </c>
      <c r="G19" s="20">
        <v>521</v>
      </c>
      <c r="H19" s="20">
        <v>251</v>
      </c>
      <c r="I19" s="20">
        <v>1</v>
      </c>
      <c r="J19" s="20">
        <v>0</v>
      </c>
      <c r="K19" s="20">
        <v>1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162</v>
      </c>
      <c r="V19" s="20">
        <v>158</v>
      </c>
      <c r="W19" s="20">
        <v>23</v>
      </c>
      <c r="X19" s="20">
        <v>162</v>
      </c>
      <c r="Y19" s="20">
        <v>158</v>
      </c>
      <c r="Z19" s="20">
        <v>23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2:35" ht="20.100000000000001" customHeight="1" thickBot="1" x14ac:dyDescent="0.25">
      <c r="B20" s="4" t="s">
        <v>31</v>
      </c>
      <c r="C20" s="20">
        <v>238</v>
      </c>
      <c r="D20" s="20">
        <v>260</v>
      </c>
      <c r="E20" s="20">
        <v>29</v>
      </c>
      <c r="F20" s="20">
        <v>238</v>
      </c>
      <c r="G20" s="20">
        <v>260</v>
      </c>
      <c r="H20" s="20">
        <v>29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45</v>
      </c>
      <c r="V20" s="20">
        <v>40</v>
      </c>
      <c r="W20" s="20">
        <v>10</v>
      </c>
      <c r="X20" s="20">
        <v>43</v>
      </c>
      <c r="Y20" s="20">
        <v>38</v>
      </c>
      <c r="Z20" s="20">
        <v>10</v>
      </c>
      <c r="AA20" s="20">
        <v>2</v>
      </c>
      <c r="AB20" s="20">
        <v>2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2:35" ht="20.100000000000001" customHeight="1" thickBot="1" x14ac:dyDescent="0.25">
      <c r="B21" s="4" t="s">
        <v>32</v>
      </c>
      <c r="C21" s="20">
        <v>130</v>
      </c>
      <c r="D21" s="20">
        <v>87</v>
      </c>
      <c r="E21" s="20">
        <v>62</v>
      </c>
      <c r="F21" s="20">
        <v>130</v>
      </c>
      <c r="G21" s="20">
        <v>87</v>
      </c>
      <c r="H21" s="20">
        <v>62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9</v>
      </c>
      <c r="V21" s="20">
        <v>9</v>
      </c>
      <c r="W21" s="20">
        <v>0</v>
      </c>
      <c r="X21" s="20">
        <v>9</v>
      </c>
      <c r="Y21" s="20">
        <v>9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20.100000000000001" customHeight="1" thickBot="1" x14ac:dyDescent="0.25">
      <c r="B22" s="4" t="s">
        <v>33</v>
      </c>
      <c r="C22" s="20">
        <v>109</v>
      </c>
      <c r="D22" s="20">
        <v>80</v>
      </c>
      <c r="E22" s="20">
        <v>68</v>
      </c>
      <c r="F22" s="20">
        <v>109</v>
      </c>
      <c r="G22" s="20">
        <v>80</v>
      </c>
      <c r="H22" s="20">
        <v>68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17</v>
      </c>
      <c r="V22" s="20">
        <v>12</v>
      </c>
      <c r="W22" s="20">
        <v>8</v>
      </c>
      <c r="X22" s="20">
        <v>17</v>
      </c>
      <c r="Y22" s="20">
        <v>12</v>
      </c>
      <c r="Z22" s="20">
        <v>8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20.100000000000001" customHeight="1" thickBot="1" x14ac:dyDescent="0.25">
      <c r="B23" s="4" t="s">
        <v>34</v>
      </c>
      <c r="C23" s="20">
        <v>428</v>
      </c>
      <c r="D23" s="20">
        <v>406</v>
      </c>
      <c r="E23" s="20">
        <v>148</v>
      </c>
      <c r="F23" s="20">
        <v>428</v>
      </c>
      <c r="G23" s="20">
        <v>405</v>
      </c>
      <c r="H23" s="20">
        <v>148</v>
      </c>
      <c r="I23" s="20">
        <v>0</v>
      </c>
      <c r="J23" s="20">
        <v>1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80</v>
      </c>
      <c r="V23" s="20">
        <v>82</v>
      </c>
      <c r="W23" s="20">
        <v>10</v>
      </c>
      <c r="X23" s="20">
        <v>80</v>
      </c>
      <c r="Y23" s="20">
        <v>82</v>
      </c>
      <c r="Z23" s="20">
        <v>10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</row>
    <row r="24" spans="2:35" ht="20.100000000000001" customHeight="1" thickBot="1" x14ac:dyDescent="0.25">
      <c r="B24" s="4" t="s">
        <v>35</v>
      </c>
      <c r="C24" s="20">
        <v>65</v>
      </c>
      <c r="D24" s="20">
        <v>53</v>
      </c>
      <c r="E24" s="20">
        <v>30</v>
      </c>
      <c r="F24" s="20">
        <v>65</v>
      </c>
      <c r="G24" s="20">
        <v>53</v>
      </c>
      <c r="H24" s="20">
        <v>30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2</v>
      </c>
      <c r="V24" s="20">
        <v>2</v>
      </c>
      <c r="W24" s="20">
        <v>2</v>
      </c>
      <c r="X24" s="20">
        <v>2</v>
      </c>
      <c r="Y24" s="20">
        <v>2</v>
      </c>
      <c r="Z24" s="20">
        <v>2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20.100000000000001" customHeight="1" thickBot="1" x14ac:dyDescent="0.25">
      <c r="B25" s="4" t="s">
        <v>36</v>
      </c>
      <c r="C25" s="20">
        <v>121</v>
      </c>
      <c r="D25" s="20">
        <v>115</v>
      </c>
      <c r="E25" s="20">
        <v>31</v>
      </c>
      <c r="F25" s="20">
        <v>121</v>
      </c>
      <c r="G25" s="20">
        <v>115</v>
      </c>
      <c r="H25" s="20">
        <v>31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7</v>
      </c>
      <c r="V25" s="20">
        <v>8</v>
      </c>
      <c r="W25" s="20">
        <v>5</v>
      </c>
      <c r="X25" s="20">
        <v>7</v>
      </c>
      <c r="Y25" s="20">
        <v>8</v>
      </c>
      <c r="Z25" s="20">
        <v>5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2:35" ht="20.100000000000001" customHeight="1" thickBot="1" x14ac:dyDescent="0.25">
      <c r="B26" s="5" t="s">
        <v>37</v>
      </c>
      <c r="C26" s="20">
        <v>110</v>
      </c>
      <c r="D26" s="20">
        <v>99</v>
      </c>
      <c r="E26" s="20">
        <v>34</v>
      </c>
      <c r="F26" s="20">
        <v>100</v>
      </c>
      <c r="G26" s="20">
        <v>95</v>
      </c>
      <c r="H26" s="20">
        <v>28</v>
      </c>
      <c r="I26" s="20">
        <v>10</v>
      </c>
      <c r="J26" s="20">
        <v>4</v>
      </c>
      <c r="K26" s="20">
        <v>6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6</v>
      </c>
      <c r="V26" s="20">
        <v>7</v>
      </c>
      <c r="W26" s="20">
        <v>1</v>
      </c>
      <c r="X26" s="20">
        <v>6</v>
      </c>
      <c r="Y26" s="20">
        <v>7</v>
      </c>
      <c r="Z26" s="20">
        <v>1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2:35" ht="20.100000000000001" customHeight="1" thickBot="1" x14ac:dyDescent="0.25">
      <c r="B27" s="6" t="s">
        <v>38</v>
      </c>
      <c r="C27" s="21">
        <v>37</v>
      </c>
      <c r="D27" s="21">
        <v>33</v>
      </c>
      <c r="E27" s="21">
        <v>22</v>
      </c>
      <c r="F27" s="21">
        <v>37</v>
      </c>
      <c r="G27" s="21">
        <v>30</v>
      </c>
      <c r="H27" s="21">
        <v>22</v>
      </c>
      <c r="I27" s="21">
        <v>0</v>
      </c>
      <c r="J27" s="21">
        <v>3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3</v>
      </c>
      <c r="V27" s="21">
        <v>3</v>
      </c>
      <c r="W27" s="21">
        <v>1</v>
      </c>
      <c r="X27" s="21">
        <v>3</v>
      </c>
      <c r="Y27" s="21">
        <v>3</v>
      </c>
      <c r="Z27" s="21">
        <v>1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 ht="20.100000000000001" customHeight="1" thickBot="1" x14ac:dyDescent="0.25">
      <c r="B28" s="7" t="s">
        <v>39</v>
      </c>
      <c r="C28" s="9">
        <f>SUM(C11:C27)</f>
        <v>2978</v>
      </c>
      <c r="D28" s="9">
        <f t="shared" ref="D28:AI28" si="0">SUM(D11:D27)</f>
        <v>2815</v>
      </c>
      <c r="E28" s="9">
        <f t="shared" si="0"/>
        <v>973</v>
      </c>
      <c r="F28" s="9">
        <f t="shared" si="0"/>
        <v>2967</v>
      </c>
      <c r="G28" s="9">
        <f t="shared" si="0"/>
        <v>2807</v>
      </c>
      <c r="H28" s="9">
        <f t="shared" si="0"/>
        <v>964</v>
      </c>
      <c r="I28" s="9">
        <f t="shared" si="0"/>
        <v>11</v>
      </c>
      <c r="J28" s="9">
        <f t="shared" si="0"/>
        <v>8</v>
      </c>
      <c r="K28" s="9">
        <f t="shared" si="0"/>
        <v>8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1</v>
      </c>
      <c r="R28" s="9">
        <f t="shared" si="0"/>
        <v>0</v>
      </c>
      <c r="S28" s="9">
        <f t="shared" si="0"/>
        <v>0</v>
      </c>
      <c r="T28" s="9">
        <f t="shared" si="0"/>
        <v>0</v>
      </c>
      <c r="U28" s="9">
        <f t="shared" si="0"/>
        <v>540</v>
      </c>
      <c r="V28" s="9">
        <f t="shared" si="0"/>
        <v>511</v>
      </c>
      <c r="W28" s="9">
        <f t="shared" si="0"/>
        <v>132</v>
      </c>
      <c r="X28" s="9">
        <f t="shared" si="0"/>
        <v>538</v>
      </c>
      <c r="Y28" s="9">
        <f t="shared" si="0"/>
        <v>509</v>
      </c>
      <c r="Z28" s="9">
        <f t="shared" si="0"/>
        <v>132</v>
      </c>
      <c r="AA28" s="9">
        <f t="shared" si="0"/>
        <v>2</v>
      </c>
      <c r="AB28" s="9">
        <f t="shared" si="0"/>
        <v>2</v>
      </c>
      <c r="AC28" s="9">
        <f t="shared" si="0"/>
        <v>0</v>
      </c>
      <c r="AD28" s="9">
        <f t="shared" si="0"/>
        <v>0</v>
      </c>
      <c r="AE28" s="9">
        <f t="shared" si="0"/>
        <v>0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6" t="s">
        <v>238</v>
      </c>
      <c r="D9" s="73"/>
      <c r="E9" s="73"/>
      <c r="F9" s="77"/>
      <c r="G9" s="76" t="s">
        <v>234</v>
      </c>
      <c r="H9" s="73"/>
      <c r="I9" s="73"/>
      <c r="J9" s="83"/>
      <c r="K9" s="76" t="s">
        <v>235</v>
      </c>
      <c r="L9" s="73"/>
      <c r="M9" s="73"/>
      <c r="N9" s="83"/>
      <c r="O9" s="76" t="s">
        <v>236</v>
      </c>
      <c r="P9" s="73"/>
      <c r="Q9" s="73"/>
      <c r="R9" s="83"/>
      <c r="S9" s="76" t="s">
        <v>237</v>
      </c>
      <c r="T9" s="73"/>
      <c r="U9" s="73"/>
      <c r="V9" s="73"/>
      <c r="W9" s="73"/>
    </row>
    <row r="10" spans="2:23" ht="28.5" customHeight="1" thickBot="1" x14ac:dyDescent="0.25">
      <c r="B10" s="10"/>
      <c r="C10" s="79" t="s">
        <v>117</v>
      </c>
      <c r="D10" s="81" t="s">
        <v>118</v>
      </c>
      <c r="E10" s="81"/>
      <c r="F10" s="82" t="s">
        <v>119</v>
      </c>
      <c r="G10" s="79" t="s">
        <v>117</v>
      </c>
      <c r="H10" s="81" t="s">
        <v>118</v>
      </c>
      <c r="I10" s="81"/>
      <c r="J10" s="82" t="s">
        <v>119</v>
      </c>
      <c r="K10" s="79" t="s">
        <v>117</v>
      </c>
      <c r="L10" s="81" t="s">
        <v>118</v>
      </c>
      <c r="M10" s="81"/>
      <c r="N10" s="82" t="s">
        <v>119</v>
      </c>
      <c r="O10" s="79" t="s">
        <v>117</v>
      </c>
      <c r="P10" s="81" t="s">
        <v>118</v>
      </c>
      <c r="Q10" s="81"/>
      <c r="R10" s="82" t="s">
        <v>119</v>
      </c>
      <c r="S10" s="79" t="s">
        <v>120</v>
      </c>
      <c r="T10" s="81" t="s">
        <v>121</v>
      </c>
      <c r="U10" s="81"/>
      <c r="V10" s="82" t="s">
        <v>122</v>
      </c>
      <c r="W10" s="79" t="s">
        <v>123</v>
      </c>
    </row>
    <row r="11" spans="2:23" ht="28.5" customHeight="1" thickBot="1" x14ac:dyDescent="0.25">
      <c r="B11" s="11"/>
      <c r="C11" s="80"/>
      <c r="D11" s="24" t="s">
        <v>124</v>
      </c>
      <c r="E11" s="24" t="s">
        <v>125</v>
      </c>
      <c r="F11" s="69"/>
      <c r="G11" s="80"/>
      <c r="H11" s="24" t="s">
        <v>124</v>
      </c>
      <c r="I11" s="24" t="s">
        <v>125</v>
      </c>
      <c r="J11" s="69"/>
      <c r="K11" s="80"/>
      <c r="L11" s="24" t="s">
        <v>124</v>
      </c>
      <c r="M11" s="24" t="s">
        <v>125</v>
      </c>
      <c r="N11" s="69"/>
      <c r="O11" s="80"/>
      <c r="P11" s="24" t="s">
        <v>124</v>
      </c>
      <c r="Q11" s="24" t="s">
        <v>125</v>
      </c>
      <c r="R11" s="69"/>
      <c r="S11" s="80"/>
      <c r="T11" s="24" t="s">
        <v>126</v>
      </c>
      <c r="U11" s="24" t="s">
        <v>127</v>
      </c>
      <c r="V11" s="69"/>
      <c r="W11" s="80"/>
    </row>
    <row r="12" spans="2:23" ht="20.100000000000001" customHeight="1" thickBot="1" x14ac:dyDescent="0.25">
      <c r="B12" s="3" t="s">
        <v>22</v>
      </c>
      <c r="C12" s="19">
        <v>473</v>
      </c>
      <c r="D12" s="19">
        <v>19</v>
      </c>
      <c r="E12" s="19">
        <v>21</v>
      </c>
      <c r="F12" s="19">
        <v>513</v>
      </c>
      <c r="G12" s="19">
        <v>210</v>
      </c>
      <c r="H12" s="19">
        <v>3</v>
      </c>
      <c r="I12" s="19">
        <v>4</v>
      </c>
      <c r="J12" s="19">
        <v>217</v>
      </c>
      <c r="K12" s="19">
        <v>263</v>
      </c>
      <c r="L12" s="19">
        <v>16</v>
      </c>
      <c r="M12" s="19">
        <v>17</v>
      </c>
      <c r="N12" s="19">
        <v>296</v>
      </c>
      <c r="O12" s="19">
        <v>0</v>
      </c>
      <c r="P12" s="19">
        <v>0</v>
      </c>
      <c r="Q12" s="19">
        <v>0</v>
      </c>
      <c r="R12" s="19">
        <v>0</v>
      </c>
      <c r="S12" s="19">
        <v>622</v>
      </c>
      <c r="T12" s="19">
        <v>98</v>
      </c>
      <c r="U12" s="19">
        <v>74</v>
      </c>
      <c r="V12" s="19">
        <v>48</v>
      </c>
      <c r="W12" s="19">
        <v>842</v>
      </c>
    </row>
    <row r="13" spans="2:23" ht="20.100000000000001" customHeight="1" thickBot="1" x14ac:dyDescent="0.25">
      <c r="B13" s="4" t="s">
        <v>23</v>
      </c>
      <c r="C13" s="20">
        <v>63</v>
      </c>
      <c r="D13" s="20">
        <v>4</v>
      </c>
      <c r="E13" s="20">
        <v>2</v>
      </c>
      <c r="F13" s="20">
        <v>69</v>
      </c>
      <c r="G13" s="20">
        <v>28</v>
      </c>
      <c r="H13" s="20">
        <v>0</v>
      </c>
      <c r="I13" s="20">
        <v>0</v>
      </c>
      <c r="J13" s="20">
        <v>28</v>
      </c>
      <c r="K13" s="20">
        <v>35</v>
      </c>
      <c r="L13" s="20">
        <v>4</v>
      </c>
      <c r="M13" s="20">
        <v>2</v>
      </c>
      <c r="N13" s="20">
        <v>41</v>
      </c>
      <c r="O13" s="20">
        <v>0</v>
      </c>
      <c r="P13" s="20">
        <v>0</v>
      </c>
      <c r="Q13" s="20">
        <v>0</v>
      </c>
      <c r="R13" s="20">
        <v>0</v>
      </c>
      <c r="S13" s="20">
        <v>76</v>
      </c>
      <c r="T13" s="20">
        <v>7</v>
      </c>
      <c r="U13" s="20">
        <v>2</v>
      </c>
      <c r="V13" s="20">
        <v>3</v>
      </c>
      <c r="W13" s="20">
        <v>88</v>
      </c>
    </row>
    <row r="14" spans="2:23" ht="20.100000000000001" customHeight="1" thickBot="1" x14ac:dyDescent="0.25">
      <c r="B14" s="4" t="s">
        <v>24</v>
      </c>
      <c r="C14" s="20">
        <v>27</v>
      </c>
      <c r="D14" s="20">
        <v>0</v>
      </c>
      <c r="E14" s="20">
        <v>1</v>
      </c>
      <c r="F14" s="20">
        <v>28</v>
      </c>
      <c r="G14" s="20">
        <v>17</v>
      </c>
      <c r="H14" s="20">
        <v>0</v>
      </c>
      <c r="I14" s="20">
        <v>0</v>
      </c>
      <c r="J14" s="20">
        <v>17</v>
      </c>
      <c r="K14" s="20">
        <v>10</v>
      </c>
      <c r="L14" s="20">
        <v>0</v>
      </c>
      <c r="M14" s="20">
        <v>1</v>
      </c>
      <c r="N14" s="20">
        <v>11</v>
      </c>
      <c r="O14" s="20">
        <v>0</v>
      </c>
      <c r="P14" s="20">
        <v>0</v>
      </c>
      <c r="Q14" s="20">
        <v>0</v>
      </c>
      <c r="R14" s="20">
        <v>0</v>
      </c>
      <c r="S14" s="20">
        <v>57</v>
      </c>
      <c r="T14" s="20">
        <v>7</v>
      </c>
      <c r="U14" s="20">
        <v>1</v>
      </c>
      <c r="V14" s="20">
        <v>2</v>
      </c>
      <c r="W14" s="20">
        <v>67</v>
      </c>
    </row>
    <row r="15" spans="2:23" ht="20.100000000000001" customHeight="1" thickBot="1" x14ac:dyDescent="0.25">
      <c r="B15" s="4" t="s">
        <v>25</v>
      </c>
      <c r="C15" s="20">
        <v>38</v>
      </c>
      <c r="D15" s="20">
        <v>0</v>
      </c>
      <c r="E15" s="20">
        <v>6</v>
      </c>
      <c r="F15" s="20">
        <v>44</v>
      </c>
      <c r="G15" s="20">
        <v>8</v>
      </c>
      <c r="H15" s="20">
        <v>0</v>
      </c>
      <c r="I15" s="20">
        <v>0</v>
      </c>
      <c r="J15" s="20">
        <v>8</v>
      </c>
      <c r="K15" s="20">
        <v>30</v>
      </c>
      <c r="L15" s="20">
        <v>0</v>
      </c>
      <c r="M15" s="20">
        <v>6</v>
      </c>
      <c r="N15" s="20">
        <v>36</v>
      </c>
      <c r="O15" s="20">
        <v>0</v>
      </c>
      <c r="P15" s="20">
        <v>0</v>
      </c>
      <c r="Q15" s="20">
        <v>0</v>
      </c>
      <c r="R15" s="20">
        <v>0</v>
      </c>
      <c r="S15" s="20">
        <v>121</v>
      </c>
      <c r="T15" s="20">
        <v>18</v>
      </c>
      <c r="U15" s="20">
        <v>35</v>
      </c>
      <c r="V15" s="20">
        <v>0</v>
      </c>
      <c r="W15" s="20">
        <v>174</v>
      </c>
    </row>
    <row r="16" spans="2:23" ht="20.100000000000001" customHeight="1" thickBot="1" x14ac:dyDescent="0.25">
      <c r="B16" s="4" t="s">
        <v>26</v>
      </c>
      <c r="C16" s="20">
        <v>199</v>
      </c>
      <c r="D16" s="20">
        <v>7</v>
      </c>
      <c r="E16" s="20">
        <v>14</v>
      </c>
      <c r="F16" s="20">
        <v>220</v>
      </c>
      <c r="G16" s="20">
        <v>130</v>
      </c>
      <c r="H16" s="20">
        <v>2</v>
      </c>
      <c r="I16" s="20">
        <v>3</v>
      </c>
      <c r="J16" s="20">
        <v>135</v>
      </c>
      <c r="K16" s="20">
        <v>69</v>
      </c>
      <c r="L16" s="20">
        <v>5</v>
      </c>
      <c r="M16" s="20">
        <v>11</v>
      </c>
      <c r="N16" s="20">
        <v>85</v>
      </c>
      <c r="O16" s="20">
        <v>0</v>
      </c>
      <c r="P16" s="20">
        <v>0</v>
      </c>
      <c r="Q16" s="20">
        <v>0</v>
      </c>
      <c r="R16" s="20">
        <v>0</v>
      </c>
      <c r="S16" s="20">
        <v>203</v>
      </c>
      <c r="T16" s="20">
        <v>48</v>
      </c>
      <c r="U16" s="20">
        <v>19</v>
      </c>
      <c r="V16" s="20">
        <v>16</v>
      </c>
      <c r="W16" s="20">
        <v>286</v>
      </c>
    </row>
    <row r="17" spans="2:23" ht="20.100000000000001" customHeight="1" thickBot="1" x14ac:dyDescent="0.25">
      <c r="B17" s="4" t="s">
        <v>27</v>
      </c>
      <c r="C17" s="20">
        <v>18</v>
      </c>
      <c r="D17" s="20">
        <v>4</v>
      </c>
      <c r="E17" s="20">
        <v>3</v>
      </c>
      <c r="F17" s="20">
        <v>25</v>
      </c>
      <c r="G17" s="20">
        <v>6</v>
      </c>
      <c r="H17" s="20">
        <v>0</v>
      </c>
      <c r="I17" s="20">
        <v>0</v>
      </c>
      <c r="J17" s="20">
        <v>6</v>
      </c>
      <c r="K17" s="20">
        <v>12</v>
      </c>
      <c r="L17" s="20">
        <v>4</v>
      </c>
      <c r="M17" s="20">
        <v>3</v>
      </c>
      <c r="N17" s="20">
        <v>19</v>
      </c>
      <c r="O17" s="20">
        <v>0</v>
      </c>
      <c r="P17" s="20">
        <v>0</v>
      </c>
      <c r="Q17" s="20">
        <v>0</v>
      </c>
      <c r="R17" s="20">
        <v>0</v>
      </c>
      <c r="S17" s="20">
        <v>27</v>
      </c>
      <c r="T17" s="20">
        <v>2</v>
      </c>
      <c r="U17" s="20">
        <v>8</v>
      </c>
      <c r="V17" s="20">
        <v>1</v>
      </c>
      <c r="W17" s="20">
        <v>38</v>
      </c>
    </row>
    <row r="18" spans="2:23" ht="20.100000000000001" customHeight="1" thickBot="1" x14ac:dyDescent="0.25">
      <c r="B18" s="4" t="s">
        <v>28</v>
      </c>
      <c r="C18" s="20">
        <v>58</v>
      </c>
      <c r="D18" s="20">
        <v>0</v>
      </c>
      <c r="E18" s="20">
        <v>1</v>
      </c>
      <c r="F18" s="20">
        <v>59</v>
      </c>
      <c r="G18" s="20">
        <v>10</v>
      </c>
      <c r="H18" s="20">
        <v>0</v>
      </c>
      <c r="I18" s="20">
        <v>0</v>
      </c>
      <c r="J18" s="20">
        <v>10</v>
      </c>
      <c r="K18" s="20">
        <v>48</v>
      </c>
      <c r="L18" s="20">
        <v>0</v>
      </c>
      <c r="M18" s="20">
        <v>1</v>
      </c>
      <c r="N18" s="20">
        <v>49</v>
      </c>
      <c r="O18" s="20">
        <v>0</v>
      </c>
      <c r="P18" s="20">
        <v>0</v>
      </c>
      <c r="Q18" s="20">
        <v>0</v>
      </c>
      <c r="R18" s="20">
        <v>0</v>
      </c>
      <c r="S18" s="20">
        <v>79</v>
      </c>
      <c r="T18" s="20">
        <v>4</v>
      </c>
      <c r="U18" s="20">
        <v>2</v>
      </c>
      <c r="V18" s="20">
        <v>0</v>
      </c>
      <c r="W18" s="20">
        <v>85</v>
      </c>
    </row>
    <row r="19" spans="2:23" ht="20.100000000000001" customHeight="1" thickBot="1" x14ac:dyDescent="0.25">
      <c r="B19" s="4" t="s">
        <v>29</v>
      </c>
      <c r="C19" s="20">
        <v>84</v>
      </c>
      <c r="D19" s="20">
        <v>0</v>
      </c>
      <c r="E19" s="20">
        <v>4</v>
      </c>
      <c r="F19" s="20">
        <v>88</v>
      </c>
      <c r="G19" s="20">
        <v>23</v>
      </c>
      <c r="H19" s="20">
        <v>0</v>
      </c>
      <c r="I19" s="20">
        <v>0</v>
      </c>
      <c r="J19" s="20">
        <v>23</v>
      </c>
      <c r="K19" s="20">
        <v>61</v>
      </c>
      <c r="L19" s="20">
        <v>0</v>
      </c>
      <c r="M19" s="20">
        <v>4</v>
      </c>
      <c r="N19" s="20">
        <v>65</v>
      </c>
      <c r="O19" s="20">
        <v>0</v>
      </c>
      <c r="P19" s="20">
        <v>0</v>
      </c>
      <c r="Q19" s="20">
        <v>0</v>
      </c>
      <c r="R19" s="20">
        <v>0</v>
      </c>
      <c r="S19" s="20">
        <v>142</v>
      </c>
      <c r="T19" s="20">
        <v>22</v>
      </c>
      <c r="U19" s="20">
        <v>19</v>
      </c>
      <c r="V19" s="20">
        <v>6</v>
      </c>
      <c r="W19" s="20">
        <v>189</v>
      </c>
    </row>
    <row r="20" spans="2:23" ht="20.100000000000001" customHeight="1" thickBot="1" x14ac:dyDescent="0.25">
      <c r="B20" s="4" t="s">
        <v>30</v>
      </c>
      <c r="C20" s="20">
        <v>156</v>
      </c>
      <c r="D20" s="20">
        <v>6</v>
      </c>
      <c r="E20" s="20">
        <v>13</v>
      </c>
      <c r="F20" s="20">
        <v>175</v>
      </c>
      <c r="G20" s="20">
        <v>58</v>
      </c>
      <c r="H20" s="20">
        <v>0</v>
      </c>
      <c r="I20" s="20">
        <v>1</v>
      </c>
      <c r="J20" s="20">
        <v>59</v>
      </c>
      <c r="K20" s="20">
        <v>98</v>
      </c>
      <c r="L20" s="20">
        <v>6</v>
      </c>
      <c r="M20" s="20">
        <v>12</v>
      </c>
      <c r="N20" s="20">
        <v>116</v>
      </c>
      <c r="O20" s="20">
        <v>0</v>
      </c>
      <c r="P20" s="20">
        <v>0</v>
      </c>
      <c r="Q20" s="20">
        <v>0</v>
      </c>
      <c r="R20" s="20">
        <v>0</v>
      </c>
      <c r="S20" s="20">
        <v>501</v>
      </c>
      <c r="T20" s="20">
        <v>155</v>
      </c>
      <c r="U20" s="20">
        <v>80</v>
      </c>
      <c r="V20" s="20">
        <v>54</v>
      </c>
      <c r="W20" s="20">
        <v>790</v>
      </c>
    </row>
    <row r="21" spans="2:23" ht="20.100000000000001" customHeight="1" thickBot="1" x14ac:dyDescent="0.25">
      <c r="B21" s="4" t="s">
        <v>31</v>
      </c>
      <c r="C21" s="20">
        <v>291</v>
      </c>
      <c r="D21" s="20">
        <v>18</v>
      </c>
      <c r="E21" s="20">
        <v>32</v>
      </c>
      <c r="F21" s="20">
        <v>341</v>
      </c>
      <c r="G21" s="20">
        <v>73</v>
      </c>
      <c r="H21" s="20">
        <v>10</v>
      </c>
      <c r="I21" s="20">
        <v>3</v>
      </c>
      <c r="J21" s="20">
        <v>86</v>
      </c>
      <c r="K21" s="20">
        <v>218</v>
      </c>
      <c r="L21" s="20">
        <v>8</v>
      </c>
      <c r="M21" s="20">
        <v>29</v>
      </c>
      <c r="N21" s="20">
        <v>255</v>
      </c>
      <c r="O21" s="20">
        <v>0</v>
      </c>
      <c r="P21" s="20">
        <v>0</v>
      </c>
      <c r="Q21" s="20">
        <v>0</v>
      </c>
      <c r="R21" s="20">
        <v>0</v>
      </c>
      <c r="S21" s="20">
        <v>458</v>
      </c>
      <c r="T21" s="20">
        <v>78</v>
      </c>
      <c r="U21" s="20">
        <v>55</v>
      </c>
      <c r="V21" s="20">
        <v>43</v>
      </c>
      <c r="W21" s="20">
        <v>634</v>
      </c>
    </row>
    <row r="22" spans="2:23" ht="20.100000000000001" customHeight="1" thickBot="1" x14ac:dyDescent="0.25">
      <c r="B22" s="4" t="s">
        <v>32</v>
      </c>
      <c r="C22" s="20">
        <v>31</v>
      </c>
      <c r="D22" s="20">
        <v>0</v>
      </c>
      <c r="E22" s="20">
        <v>2</v>
      </c>
      <c r="F22" s="20">
        <v>33</v>
      </c>
      <c r="G22" s="20">
        <v>16</v>
      </c>
      <c r="H22" s="20">
        <v>0</v>
      </c>
      <c r="I22" s="20">
        <v>0</v>
      </c>
      <c r="J22" s="20">
        <v>16</v>
      </c>
      <c r="K22" s="20">
        <v>15</v>
      </c>
      <c r="L22" s="20">
        <v>0</v>
      </c>
      <c r="M22" s="20">
        <v>2</v>
      </c>
      <c r="N22" s="20">
        <v>17</v>
      </c>
      <c r="O22" s="20">
        <v>0</v>
      </c>
      <c r="P22" s="20">
        <v>0</v>
      </c>
      <c r="Q22" s="20">
        <v>0</v>
      </c>
      <c r="R22" s="20">
        <v>0</v>
      </c>
      <c r="S22" s="20">
        <v>72</v>
      </c>
      <c r="T22" s="20">
        <v>4</v>
      </c>
      <c r="U22" s="20">
        <v>4</v>
      </c>
      <c r="V22" s="20">
        <v>3</v>
      </c>
      <c r="W22" s="20">
        <v>83</v>
      </c>
    </row>
    <row r="23" spans="2:23" ht="20.100000000000001" customHeight="1" thickBot="1" x14ac:dyDescent="0.25">
      <c r="B23" s="4" t="s">
        <v>33</v>
      </c>
      <c r="C23" s="20">
        <v>63</v>
      </c>
      <c r="D23" s="20">
        <v>4</v>
      </c>
      <c r="E23" s="20">
        <v>3</v>
      </c>
      <c r="F23" s="20">
        <v>70</v>
      </c>
      <c r="G23" s="20">
        <v>19</v>
      </c>
      <c r="H23" s="20">
        <v>0</v>
      </c>
      <c r="I23" s="20">
        <v>0</v>
      </c>
      <c r="J23" s="20">
        <v>19</v>
      </c>
      <c r="K23" s="20">
        <v>44</v>
      </c>
      <c r="L23" s="20">
        <v>4</v>
      </c>
      <c r="M23" s="20">
        <v>3</v>
      </c>
      <c r="N23" s="20">
        <v>51</v>
      </c>
      <c r="O23" s="20">
        <v>0</v>
      </c>
      <c r="P23" s="20">
        <v>0</v>
      </c>
      <c r="Q23" s="20">
        <v>0</v>
      </c>
      <c r="R23" s="20">
        <v>0</v>
      </c>
      <c r="S23" s="20">
        <v>220</v>
      </c>
      <c r="T23" s="20">
        <v>30</v>
      </c>
      <c r="U23" s="20">
        <v>25</v>
      </c>
      <c r="V23" s="20">
        <v>11</v>
      </c>
      <c r="W23" s="20">
        <v>286</v>
      </c>
    </row>
    <row r="24" spans="2:23" ht="20.100000000000001" customHeight="1" thickBot="1" x14ac:dyDescent="0.25">
      <c r="B24" s="4" t="s">
        <v>34</v>
      </c>
      <c r="C24" s="20">
        <v>166</v>
      </c>
      <c r="D24" s="20">
        <v>15</v>
      </c>
      <c r="E24" s="20">
        <v>34</v>
      </c>
      <c r="F24" s="20">
        <v>215</v>
      </c>
      <c r="G24" s="20">
        <v>34</v>
      </c>
      <c r="H24" s="20">
        <v>1</v>
      </c>
      <c r="I24" s="20">
        <v>8</v>
      </c>
      <c r="J24" s="20">
        <v>43</v>
      </c>
      <c r="K24" s="20">
        <v>132</v>
      </c>
      <c r="L24" s="20">
        <v>14</v>
      </c>
      <c r="M24" s="20">
        <v>26</v>
      </c>
      <c r="N24" s="20">
        <v>172</v>
      </c>
      <c r="O24" s="20">
        <v>0</v>
      </c>
      <c r="P24" s="20">
        <v>0</v>
      </c>
      <c r="Q24" s="20">
        <v>0</v>
      </c>
      <c r="R24" s="20">
        <v>0</v>
      </c>
      <c r="S24" s="20">
        <v>467</v>
      </c>
      <c r="T24" s="20">
        <v>87</v>
      </c>
      <c r="U24" s="20">
        <v>75</v>
      </c>
      <c r="V24" s="20">
        <v>32</v>
      </c>
      <c r="W24" s="20">
        <v>661</v>
      </c>
    </row>
    <row r="25" spans="2:23" ht="20.100000000000001" customHeight="1" thickBot="1" x14ac:dyDescent="0.25">
      <c r="B25" s="4" t="s">
        <v>35</v>
      </c>
      <c r="C25" s="20">
        <v>60</v>
      </c>
      <c r="D25" s="20">
        <v>2</v>
      </c>
      <c r="E25" s="20">
        <v>5</v>
      </c>
      <c r="F25" s="20">
        <v>67</v>
      </c>
      <c r="G25" s="20">
        <v>24</v>
      </c>
      <c r="H25" s="20">
        <v>2</v>
      </c>
      <c r="I25" s="20">
        <v>4</v>
      </c>
      <c r="J25" s="20">
        <v>30</v>
      </c>
      <c r="K25" s="20">
        <v>36</v>
      </c>
      <c r="L25" s="20">
        <v>0</v>
      </c>
      <c r="M25" s="20">
        <v>1</v>
      </c>
      <c r="N25" s="20">
        <v>37</v>
      </c>
      <c r="O25" s="20">
        <v>0</v>
      </c>
      <c r="P25" s="20">
        <v>0</v>
      </c>
      <c r="Q25" s="20">
        <v>0</v>
      </c>
      <c r="R25" s="20">
        <v>0</v>
      </c>
      <c r="S25" s="20">
        <v>134</v>
      </c>
      <c r="T25" s="20">
        <v>37</v>
      </c>
      <c r="U25" s="20">
        <v>13</v>
      </c>
      <c r="V25" s="20">
        <v>18</v>
      </c>
      <c r="W25" s="20">
        <v>202</v>
      </c>
    </row>
    <row r="26" spans="2:23" ht="20.100000000000001" customHeight="1" thickBot="1" x14ac:dyDescent="0.25">
      <c r="B26" s="4" t="s">
        <v>36</v>
      </c>
      <c r="C26" s="20">
        <v>10</v>
      </c>
      <c r="D26" s="20">
        <v>0</v>
      </c>
      <c r="E26" s="20">
        <v>0</v>
      </c>
      <c r="F26" s="20">
        <v>10</v>
      </c>
      <c r="G26" s="20">
        <v>3</v>
      </c>
      <c r="H26" s="20">
        <v>0</v>
      </c>
      <c r="I26" s="20">
        <v>0</v>
      </c>
      <c r="J26" s="20">
        <v>3</v>
      </c>
      <c r="K26" s="20">
        <v>7</v>
      </c>
      <c r="L26" s="20">
        <v>0</v>
      </c>
      <c r="M26" s="20">
        <v>0</v>
      </c>
      <c r="N26" s="20">
        <v>7</v>
      </c>
      <c r="O26" s="20">
        <v>0</v>
      </c>
      <c r="P26" s="20">
        <v>0</v>
      </c>
      <c r="Q26" s="20">
        <v>0</v>
      </c>
      <c r="R26" s="20">
        <v>0</v>
      </c>
      <c r="S26" s="20">
        <v>65</v>
      </c>
      <c r="T26" s="20">
        <v>14</v>
      </c>
      <c r="U26" s="20">
        <v>6</v>
      </c>
      <c r="V26" s="20">
        <v>9</v>
      </c>
      <c r="W26" s="20">
        <v>94</v>
      </c>
    </row>
    <row r="27" spans="2:23" ht="20.100000000000001" customHeight="1" thickBot="1" x14ac:dyDescent="0.25">
      <c r="B27" s="5" t="s">
        <v>37</v>
      </c>
      <c r="C27" s="20">
        <v>73</v>
      </c>
      <c r="D27" s="20">
        <v>1</v>
      </c>
      <c r="E27" s="20">
        <v>12</v>
      </c>
      <c r="F27" s="20">
        <v>86</v>
      </c>
      <c r="G27" s="20">
        <v>27</v>
      </c>
      <c r="H27" s="20">
        <v>0</v>
      </c>
      <c r="I27" s="20">
        <v>2</v>
      </c>
      <c r="J27" s="20">
        <v>29</v>
      </c>
      <c r="K27" s="20">
        <v>46</v>
      </c>
      <c r="L27" s="20">
        <v>1</v>
      </c>
      <c r="M27" s="20">
        <v>10</v>
      </c>
      <c r="N27" s="20">
        <v>57</v>
      </c>
      <c r="O27" s="20">
        <v>0</v>
      </c>
      <c r="P27" s="20">
        <v>0</v>
      </c>
      <c r="Q27" s="20">
        <v>0</v>
      </c>
      <c r="R27" s="20">
        <v>0</v>
      </c>
      <c r="S27" s="20">
        <v>140</v>
      </c>
      <c r="T27" s="20">
        <v>10</v>
      </c>
      <c r="U27" s="20">
        <v>15</v>
      </c>
      <c r="V27" s="20">
        <v>9</v>
      </c>
      <c r="W27" s="20">
        <v>174</v>
      </c>
    </row>
    <row r="28" spans="2:23" ht="20.100000000000001" customHeight="1" thickBot="1" x14ac:dyDescent="0.25">
      <c r="B28" s="6" t="s">
        <v>38</v>
      </c>
      <c r="C28" s="21">
        <v>8</v>
      </c>
      <c r="D28" s="21">
        <v>0</v>
      </c>
      <c r="E28" s="21">
        <v>1</v>
      </c>
      <c r="F28" s="21">
        <v>9</v>
      </c>
      <c r="G28" s="21">
        <v>3</v>
      </c>
      <c r="H28" s="21">
        <v>0</v>
      </c>
      <c r="I28" s="21">
        <v>0</v>
      </c>
      <c r="J28" s="21">
        <v>3</v>
      </c>
      <c r="K28" s="21">
        <v>5</v>
      </c>
      <c r="L28" s="21">
        <v>0</v>
      </c>
      <c r="M28" s="21">
        <v>1</v>
      </c>
      <c r="N28" s="21">
        <v>6</v>
      </c>
      <c r="O28" s="21">
        <v>0</v>
      </c>
      <c r="P28" s="21">
        <v>0</v>
      </c>
      <c r="Q28" s="21">
        <v>0</v>
      </c>
      <c r="R28" s="21">
        <v>0</v>
      </c>
      <c r="S28" s="21">
        <v>29</v>
      </c>
      <c r="T28" s="21">
        <v>0</v>
      </c>
      <c r="U28" s="21">
        <v>6</v>
      </c>
      <c r="V28" s="21">
        <v>13</v>
      </c>
      <c r="W28" s="21">
        <v>48</v>
      </c>
    </row>
    <row r="29" spans="2:23" ht="20.100000000000001" customHeight="1" thickBot="1" x14ac:dyDescent="0.25">
      <c r="B29" s="7" t="s">
        <v>39</v>
      </c>
      <c r="C29" s="9">
        <f>SUM(C12:C28)</f>
        <v>1818</v>
      </c>
      <c r="D29" s="9">
        <f t="shared" ref="D29:W29" si="0">SUM(D12:D28)</f>
        <v>80</v>
      </c>
      <c r="E29" s="9">
        <f t="shared" si="0"/>
        <v>154</v>
      </c>
      <c r="F29" s="9">
        <f t="shared" si="0"/>
        <v>2052</v>
      </c>
      <c r="G29" s="9">
        <f t="shared" si="0"/>
        <v>689</v>
      </c>
      <c r="H29" s="9">
        <f t="shared" si="0"/>
        <v>18</v>
      </c>
      <c r="I29" s="9">
        <f t="shared" si="0"/>
        <v>25</v>
      </c>
      <c r="J29" s="9">
        <f t="shared" si="0"/>
        <v>732</v>
      </c>
      <c r="K29" s="9">
        <f t="shared" si="0"/>
        <v>1129</v>
      </c>
      <c r="L29" s="9">
        <f t="shared" si="0"/>
        <v>62</v>
      </c>
      <c r="M29" s="9">
        <f t="shared" si="0"/>
        <v>129</v>
      </c>
      <c r="N29" s="9">
        <f t="shared" si="0"/>
        <v>1320</v>
      </c>
      <c r="O29" s="9">
        <f t="shared" si="0"/>
        <v>0</v>
      </c>
      <c r="P29" s="9">
        <f t="shared" si="0"/>
        <v>0</v>
      </c>
      <c r="Q29" s="9">
        <f t="shared" si="0"/>
        <v>0</v>
      </c>
      <c r="R29" s="9">
        <f t="shared" si="0"/>
        <v>0</v>
      </c>
      <c r="S29" s="9">
        <f t="shared" si="0"/>
        <v>3413</v>
      </c>
      <c r="T29" s="9">
        <f t="shared" si="0"/>
        <v>621</v>
      </c>
      <c r="U29" s="9">
        <f t="shared" si="0"/>
        <v>439</v>
      </c>
      <c r="V29" s="9">
        <f t="shared" si="0"/>
        <v>268</v>
      </c>
      <c r="W29" s="9">
        <f t="shared" si="0"/>
        <v>4741</v>
      </c>
    </row>
    <row r="30" spans="2:23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21">
    <mergeCell ref="R10:R11"/>
    <mergeCell ref="S10:S11"/>
    <mergeCell ref="T10:U10"/>
    <mergeCell ref="V10:V11"/>
    <mergeCell ref="W10:W11"/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76" t="s">
        <v>239</v>
      </c>
      <c r="D9" s="73"/>
      <c r="E9" s="73"/>
      <c r="F9" s="73"/>
      <c r="G9" s="83"/>
      <c r="H9" s="76" t="s">
        <v>240</v>
      </c>
      <c r="I9" s="73"/>
      <c r="J9" s="73"/>
      <c r="K9" s="73"/>
      <c r="L9" s="83"/>
      <c r="M9" s="76" t="s">
        <v>52</v>
      </c>
      <c r="N9" s="73"/>
      <c r="O9" s="73"/>
      <c r="P9" s="73"/>
      <c r="Q9" s="83"/>
    </row>
    <row r="10" spans="2:17" ht="28.5" customHeight="1" x14ac:dyDescent="0.2">
      <c r="B10" s="11"/>
      <c r="C10" s="86" t="s">
        <v>128</v>
      </c>
      <c r="D10" s="86"/>
      <c r="E10" s="86" t="s">
        <v>129</v>
      </c>
      <c r="F10" s="86"/>
      <c r="G10" s="84" t="s">
        <v>52</v>
      </c>
      <c r="H10" s="86" t="s">
        <v>130</v>
      </c>
      <c r="I10" s="86"/>
      <c r="J10" s="84" t="s">
        <v>129</v>
      </c>
      <c r="K10" s="84"/>
      <c r="L10" s="84" t="s">
        <v>52</v>
      </c>
      <c r="M10" s="86" t="s">
        <v>128</v>
      </c>
      <c r="N10" s="86"/>
      <c r="O10" s="84" t="s">
        <v>129</v>
      </c>
      <c r="P10" s="84"/>
      <c r="Q10" s="84" t="s">
        <v>52</v>
      </c>
    </row>
    <row r="11" spans="2:17" ht="42" customHeight="1" thickBot="1" x14ac:dyDescent="0.25">
      <c r="B11" s="13"/>
      <c r="C11" s="22" t="s">
        <v>41</v>
      </c>
      <c r="D11" s="22" t="s">
        <v>131</v>
      </c>
      <c r="E11" s="22" t="s">
        <v>41</v>
      </c>
      <c r="F11" s="22" t="s">
        <v>131</v>
      </c>
      <c r="G11" s="85"/>
      <c r="H11" s="22" t="s">
        <v>41</v>
      </c>
      <c r="I11" s="22" t="s">
        <v>131</v>
      </c>
      <c r="J11" s="22" t="s">
        <v>41</v>
      </c>
      <c r="K11" s="22" t="s">
        <v>131</v>
      </c>
      <c r="L11" s="85"/>
      <c r="M11" s="22" t="s">
        <v>41</v>
      </c>
      <c r="N11" s="22" t="s">
        <v>131</v>
      </c>
      <c r="O11" s="22" t="s">
        <v>41</v>
      </c>
      <c r="P11" s="22" t="s">
        <v>131</v>
      </c>
      <c r="Q11" s="85"/>
    </row>
    <row r="12" spans="2:17" ht="20.100000000000001" customHeight="1" thickBot="1" x14ac:dyDescent="0.25">
      <c r="B12" s="3" t="s">
        <v>22</v>
      </c>
      <c r="C12" s="19">
        <v>14</v>
      </c>
      <c r="D12" s="19">
        <v>41</v>
      </c>
      <c r="E12" s="19">
        <v>741</v>
      </c>
      <c r="F12" s="19">
        <v>898</v>
      </c>
      <c r="G12" s="19">
        <v>1694</v>
      </c>
      <c r="H12" s="19">
        <v>0</v>
      </c>
      <c r="I12" s="19">
        <v>0</v>
      </c>
      <c r="J12" s="19">
        <v>0</v>
      </c>
      <c r="K12" s="19">
        <v>4</v>
      </c>
      <c r="L12" s="19">
        <v>4</v>
      </c>
      <c r="M12" s="19">
        <v>14</v>
      </c>
      <c r="N12" s="19">
        <v>41</v>
      </c>
      <c r="O12" s="19">
        <v>741</v>
      </c>
      <c r="P12" s="19">
        <v>902</v>
      </c>
      <c r="Q12" s="19">
        <v>1698</v>
      </c>
    </row>
    <row r="13" spans="2:17" ht="20.100000000000001" customHeight="1" thickBot="1" x14ac:dyDescent="0.25">
      <c r="B13" s="4" t="s">
        <v>23</v>
      </c>
      <c r="C13" s="20">
        <v>1</v>
      </c>
      <c r="D13" s="20">
        <v>1</v>
      </c>
      <c r="E13" s="20">
        <v>76</v>
      </c>
      <c r="F13" s="20">
        <v>88</v>
      </c>
      <c r="G13" s="20">
        <v>166</v>
      </c>
      <c r="H13" s="20">
        <v>0</v>
      </c>
      <c r="I13" s="20">
        <v>0</v>
      </c>
      <c r="J13" s="20">
        <v>0</v>
      </c>
      <c r="K13" s="20">
        <v>2</v>
      </c>
      <c r="L13" s="20">
        <v>2</v>
      </c>
      <c r="M13" s="20">
        <v>1</v>
      </c>
      <c r="N13" s="20">
        <v>1</v>
      </c>
      <c r="O13" s="20">
        <v>76</v>
      </c>
      <c r="P13" s="20">
        <v>90</v>
      </c>
      <c r="Q13" s="20">
        <v>168</v>
      </c>
    </row>
    <row r="14" spans="2:17" ht="20.100000000000001" customHeight="1" thickBot="1" x14ac:dyDescent="0.25">
      <c r="B14" s="4" t="s">
        <v>24</v>
      </c>
      <c r="C14" s="20">
        <v>3</v>
      </c>
      <c r="D14" s="20">
        <v>2</v>
      </c>
      <c r="E14" s="20">
        <v>58</v>
      </c>
      <c r="F14" s="20">
        <v>86</v>
      </c>
      <c r="G14" s="20">
        <v>149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3</v>
      </c>
      <c r="N14" s="20">
        <v>2</v>
      </c>
      <c r="O14" s="20">
        <v>58</v>
      </c>
      <c r="P14" s="20">
        <v>86</v>
      </c>
      <c r="Q14" s="20">
        <v>149</v>
      </c>
    </row>
    <row r="15" spans="2:17" ht="20.100000000000001" customHeight="1" thickBot="1" x14ac:dyDescent="0.25">
      <c r="B15" s="4" t="s">
        <v>25</v>
      </c>
      <c r="C15" s="20">
        <v>2</v>
      </c>
      <c r="D15" s="20">
        <v>2</v>
      </c>
      <c r="E15" s="20">
        <v>91</v>
      </c>
      <c r="F15" s="20">
        <v>145</v>
      </c>
      <c r="G15" s="20">
        <v>240</v>
      </c>
      <c r="H15" s="20">
        <v>0</v>
      </c>
      <c r="I15" s="20">
        <v>0</v>
      </c>
      <c r="J15" s="20">
        <v>0</v>
      </c>
      <c r="K15" s="20">
        <v>6</v>
      </c>
      <c r="L15" s="20">
        <v>6</v>
      </c>
      <c r="M15" s="20">
        <v>2</v>
      </c>
      <c r="N15" s="20">
        <v>2</v>
      </c>
      <c r="O15" s="20">
        <v>91</v>
      </c>
      <c r="P15" s="20">
        <v>151</v>
      </c>
      <c r="Q15" s="20">
        <v>246</v>
      </c>
    </row>
    <row r="16" spans="2:17" ht="20.100000000000001" customHeight="1" thickBot="1" x14ac:dyDescent="0.25">
      <c r="B16" s="4" t="s">
        <v>26</v>
      </c>
      <c r="C16" s="20">
        <v>1</v>
      </c>
      <c r="D16" s="20">
        <v>2</v>
      </c>
      <c r="E16" s="20">
        <v>60</v>
      </c>
      <c r="F16" s="20">
        <v>106</v>
      </c>
      <c r="G16" s="20">
        <v>169</v>
      </c>
      <c r="H16" s="20">
        <v>0</v>
      </c>
      <c r="I16" s="20">
        <v>2</v>
      </c>
      <c r="J16" s="20">
        <v>0</v>
      </c>
      <c r="K16" s="20">
        <v>7</v>
      </c>
      <c r="L16" s="20">
        <v>9</v>
      </c>
      <c r="M16" s="20">
        <v>1</v>
      </c>
      <c r="N16" s="20">
        <v>4</v>
      </c>
      <c r="O16" s="20">
        <v>60</v>
      </c>
      <c r="P16" s="20">
        <v>113</v>
      </c>
      <c r="Q16" s="20">
        <v>178</v>
      </c>
    </row>
    <row r="17" spans="2:17" ht="20.100000000000001" customHeight="1" thickBot="1" x14ac:dyDescent="0.25">
      <c r="B17" s="4" t="s">
        <v>27</v>
      </c>
      <c r="C17" s="20">
        <v>2</v>
      </c>
      <c r="D17" s="20">
        <v>0</v>
      </c>
      <c r="E17" s="20">
        <v>70</v>
      </c>
      <c r="F17" s="20">
        <v>26</v>
      </c>
      <c r="G17" s="20">
        <v>98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</v>
      </c>
      <c r="N17" s="20">
        <v>0</v>
      </c>
      <c r="O17" s="20">
        <v>70</v>
      </c>
      <c r="P17" s="20">
        <v>26</v>
      </c>
      <c r="Q17" s="20">
        <v>98</v>
      </c>
    </row>
    <row r="18" spans="2:17" ht="20.100000000000001" customHeight="1" thickBot="1" x14ac:dyDescent="0.25">
      <c r="B18" s="4" t="s">
        <v>28</v>
      </c>
      <c r="C18" s="20">
        <v>6</v>
      </c>
      <c r="D18" s="20">
        <v>21</v>
      </c>
      <c r="E18" s="20">
        <v>147</v>
      </c>
      <c r="F18" s="20">
        <v>167</v>
      </c>
      <c r="G18" s="20">
        <v>341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6</v>
      </c>
      <c r="N18" s="20">
        <v>21</v>
      </c>
      <c r="O18" s="20">
        <v>147</v>
      </c>
      <c r="P18" s="20">
        <v>167</v>
      </c>
      <c r="Q18" s="20">
        <v>341</v>
      </c>
    </row>
    <row r="19" spans="2:17" ht="20.100000000000001" customHeight="1" thickBot="1" x14ac:dyDescent="0.25">
      <c r="B19" s="4" t="s">
        <v>29</v>
      </c>
      <c r="C19" s="20">
        <v>0</v>
      </c>
      <c r="D19" s="20">
        <v>2</v>
      </c>
      <c r="E19" s="20">
        <v>115</v>
      </c>
      <c r="F19" s="20">
        <v>165</v>
      </c>
      <c r="G19" s="20">
        <v>282</v>
      </c>
      <c r="H19" s="20">
        <v>0</v>
      </c>
      <c r="I19" s="20">
        <v>0</v>
      </c>
      <c r="J19" s="20">
        <v>0</v>
      </c>
      <c r="K19" s="20">
        <v>15</v>
      </c>
      <c r="L19" s="20">
        <v>15</v>
      </c>
      <c r="M19" s="20">
        <v>0</v>
      </c>
      <c r="N19" s="20">
        <v>2</v>
      </c>
      <c r="O19" s="20">
        <v>115</v>
      </c>
      <c r="P19" s="20">
        <v>180</v>
      </c>
      <c r="Q19" s="20">
        <v>297</v>
      </c>
    </row>
    <row r="20" spans="2:17" ht="20.100000000000001" customHeight="1" thickBot="1" x14ac:dyDescent="0.25">
      <c r="B20" s="4" t="s">
        <v>30</v>
      </c>
      <c r="C20" s="20">
        <v>3</v>
      </c>
      <c r="D20" s="20">
        <v>3</v>
      </c>
      <c r="E20" s="20">
        <v>802</v>
      </c>
      <c r="F20" s="20">
        <v>779</v>
      </c>
      <c r="G20" s="20">
        <v>1587</v>
      </c>
      <c r="H20" s="20">
        <v>0</v>
      </c>
      <c r="I20" s="20">
        <v>0</v>
      </c>
      <c r="J20" s="20">
        <v>0</v>
      </c>
      <c r="K20" s="20">
        <v>1</v>
      </c>
      <c r="L20" s="20">
        <v>1</v>
      </c>
      <c r="M20" s="20">
        <v>3</v>
      </c>
      <c r="N20" s="20">
        <v>3</v>
      </c>
      <c r="O20" s="20">
        <v>802</v>
      </c>
      <c r="P20" s="20">
        <v>780</v>
      </c>
      <c r="Q20" s="20">
        <v>1588</v>
      </c>
    </row>
    <row r="21" spans="2:17" ht="20.100000000000001" customHeight="1" thickBot="1" x14ac:dyDescent="0.25">
      <c r="B21" s="4" t="s">
        <v>31</v>
      </c>
      <c r="C21" s="20">
        <v>4</v>
      </c>
      <c r="D21" s="20">
        <v>5</v>
      </c>
      <c r="E21" s="20">
        <v>443</v>
      </c>
      <c r="F21" s="20">
        <v>660</v>
      </c>
      <c r="G21" s="20">
        <v>1112</v>
      </c>
      <c r="H21" s="20">
        <v>0</v>
      </c>
      <c r="I21" s="20">
        <v>2</v>
      </c>
      <c r="J21" s="20">
        <v>0</v>
      </c>
      <c r="K21" s="20">
        <v>2</v>
      </c>
      <c r="L21" s="20">
        <v>4</v>
      </c>
      <c r="M21" s="20">
        <v>4</v>
      </c>
      <c r="N21" s="20">
        <v>7</v>
      </c>
      <c r="O21" s="20">
        <v>443</v>
      </c>
      <c r="P21" s="20">
        <v>662</v>
      </c>
      <c r="Q21" s="20">
        <v>1116</v>
      </c>
    </row>
    <row r="22" spans="2:17" ht="20.100000000000001" customHeight="1" thickBot="1" x14ac:dyDescent="0.25">
      <c r="B22" s="4" t="s">
        <v>32</v>
      </c>
      <c r="C22" s="20">
        <v>0</v>
      </c>
      <c r="D22" s="20">
        <v>7</v>
      </c>
      <c r="E22" s="20">
        <v>6</v>
      </c>
      <c r="F22" s="20">
        <v>125</v>
      </c>
      <c r="G22" s="20">
        <v>138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7</v>
      </c>
      <c r="O22" s="20">
        <v>6</v>
      </c>
      <c r="P22" s="20">
        <v>125</v>
      </c>
      <c r="Q22" s="20">
        <v>138</v>
      </c>
    </row>
    <row r="23" spans="2:17" ht="20.100000000000001" customHeight="1" thickBot="1" x14ac:dyDescent="0.25">
      <c r="B23" s="4" t="s">
        <v>33</v>
      </c>
      <c r="C23" s="20">
        <v>1</v>
      </c>
      <c r="D23" s="20">
        <v>14</v>
      </c>
      <c r="E23" s="20">
        <v>101</v>
      </c>
      <c r="F23" s="20">
        <v>176</v>
      </c>
      <c r="G23" s="20">
        <v>292</v>
      </c>
      <c r="H23" s="20">
        <v>0</v>
      </c>
      <c r="I23" s="20">
        <v>2</v>
      </c>
      <c r="J23" s="20">
        <v>0</v>
      </c>
      <c r="K23" s="20">
        <v>0</v>
      </c>
      <c r="L23" s="20">
        <v>2</v>
      </c>
      <c r="M23" s="20">
        <v>1</v>
      </c>
      <c r="N23" s="20">
        <v>16</v>
      </c>
      <c r="O23" s="20">
        <v>101</v>
      </c>
      <c r="P23" s="20">
        <v>176</v>
      </c>
      <c r="Q23" s="20">
        <v>294</v>
      </c>
    </row>
    <row r="24" spans="2:17" ht="20.100000000000001" customHeight="1" thickBot="1" x14ac:dyDescent="0.25">
      <c r="B24" s="4" t="s">
        <v>34</v>
      </c>
      <c r="C24" s="20">
        <v>3</v>
      </c>
      <c r="D24" s="20">
        <v>4</v>
      </c>
      <c r="E24" s="20">
        <v>437</v>
      </c>
      <c r="F24" s="20">
        <v>986</v>
      </c>
      <c r="G24" s="20">
        <v>1430</v>
      </c>
      <c r="H24" s="20">
        <v>0</v>
      </c>
      <c r="I24" s="20">
        <v>0</v>
      </c>
      <c r="J24" s="20">
        <v>0</v>
      </c>
      <c r="K24" s="20">
        <v>1</v>
      </c>
      <c r="L24" s="20">
        <v>1</v>
      </c>
      <c r="M24" s="20">
        <v>3</v>
      </c>
      <c r="N24" s="20">
        <v>4</v>
      </c>
      <c r="O24" s="20">
        <v>437</v>
      </c>
      <c r="P24" s="20">
        <v>987</v>
      </c>
      <c r="Q24" s="20">
        <v>1431</v>
      </c>
    </row>
    <row r="25" spans="2:17" ht="20.100000000000001" customHeight="1" thickBot="1" x14ac:dyDescent="0.25">
      <c r="B25" s="4" t="s">
        <v>35</v>
      </c>
      <c r="C25" s="20">
        <v>13</v>
      </c>
      <c r="D25" s="20">
        <v>6</v>
      </c>
      <c r="E25" s="20">
        <v>85</v>
      </c>
      <c r="F25" s="20">
        <v>124</v>
      </c>
      <c r="G25" s="20">
        <v>228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13</v>
      </c>
      <c r="N25" s="20">
        <v>6</v>
      </c>
      <c r="O25" s="20">
        <v>85</v>
      </c>
      <c r="P25" s="20">
        <v>124</v>
      </c>
      <c r="Q25" s="20">
        <v>228</v>
      </c>
    </row>
    <row r="26" spans="2:17" ht="20.100000000000001" customHeight="1" thickBot="1" x14ac:dyDescent="0.25">
      <c r="B26" s="4" t="s">
        <v>36</v>
      </c>
      <c r="C26" s="20">
        <v>1</v>
      </c>
      <c r="D26" s="20">
        <v>1</v>
      </c>
      <c r="E26" s="20">
        <v>8</v>
      </c>
      <c r="F26" s="20">
        <v>73</v>
      </c>
      <c r="G26" s="20">
        <v>83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1</v>
      </c>
      <c r="N26" s="20">
        <v>1</v>
      </c>
      <c r="O26" s="20">
        <v>8</v>
      </c>
      <c r="P26" s="20">
        <v>73</v>
      </c>
      <c r="Q26" s="20">
        <v>83</v>
      </c>
    </row>
    <row r="27" spans="2:17" ht="20.100000000000001" customHeight="1" thickBot="1" x14ac:dyDescent="0.25">
      <c r="B27" s="5" t="s">
        <v>37</v>
      </c>
      <c r="C27" s="20">
        <v>0</v>
      </c>
      <c r="D27" s="20">
        <v>1</v>
      </c>
      <c r="E27" s="20">
        <v>105</v>
      </c>
      <c r="F27" s="20">
        <v>246</v>
      </c>
      <c r="G27" s="20">
        <v>352</v>
      </c>
      <c r="H27" s="20">
        <v>0</v>
      </c>
      <c r="I27" s="20">
        <v>0</v>
      </c>
      <c r="J27" s="20">
        <v>0</v>
      </c>
      <c r="K27" s="20">
        <v>5</v>
      </c>
      <c r="L27" s="20">
        <v>5</v>
      </c>
      <c r="M27" s="20">
        <v>0</v>
      </c>
      <c r="N27" s="20">
        <v>1</v>
      </c>
      <c r="O27" s="20">
        <v>105</v>
      </c>
      <c r="P27" s="20">
        <v>251</v>
      </c>
      <c r="Q27" s="20">
        <v>357</v>
      </c>
    </row>
    <row r="28" spans="2:17" ht="20.100000000000001" customHeight="1" thickBot="1" x14ac:dyDescent="0.25">
      <c r="B28" s="6" t="s">
        <v>38</v>
      </c>
      <c r="C28" s="21">
        <v>0</v>
      </c>
      <c r="D28" s="21">
        <v>0</v>
      </c>
      <c r="E28" s="21">
        <v>10</v>
      </c>
      <c r="F28" s="21">
        <v>32</v>
      </c>
      <c r="G28" s="21">
        <v>42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10</v>
      </c>
      <c r="P28" s="21">
        <v>32</v>
      </c>
      <c r="Q28" s="21">
        <v>42</v>
      </c>
    </row>
    <row r="29" spans="2:17" ht="20.100000000000001" customHeight="1" thickBot="1" x14ac:dyDescent="0.25">
      <c r="B29" s="7" t="s">
        <v>39</v>
      </c>
      <c r="C29" s="9">
        <f>SUM(C12:C28)</f>
        <v>54</v>
      </c>
      <c r="D29" s="9">
        <f t="shared" ref="D29:Q29" si="0">SUM(D12:D28)</f>
        <v>112</v>
      </c>
      <c r="E29" s="9">
        <f t="shared" si="0"/>
        <v>3355</v>
      </c>
      <c r="F29" s="9">
        <f t="shared" si="0"/>
        <v>4882</v>
      </c>
      <c r="G29" s="9">
        <f t="shared" si="0"/>
        <v>8403</v>
      </c>
      <c r="H29" s="9">
        <f t="shared" si="0"/>
        <v>0</v>
      </c>
      <c r="I29" s="9">
        <f t="shared" si="0"/>
        <v>6</v>
      </c>
      <c r="J29" s="9">
        <f t="shared" si="0"/>
        <v>0</v>
      </c>
      <c r="K29" s="9">
        <f t="shared" si="0"/>
        <v>43</v>
      </c>
      <c r="L29" s="9">
        <f t="shared" si="0"/>
        <v>49</v>
      </c>
      <c r="M29" s="9">
        <f t="shared" si="0"/>
        <v>54</v>
      </c>
      <c r="N29" s="9">
        <f t="shared" si="0"/>
        <v>118</v>
      </c>
      <c r="O29" s="9">
        <f t="shared" si="0"/>
        <v>3355</v>
      </c>
      <c r="P29" s="9">
        <f t="shared" si="0"/>
        <v>4925</v>
      </c>
      <c r="Q29" s="9">
        <f t="shared" si="0"/>
        <v>8452</v>
      </c>
    </row>
    <row r="30" spans="2:17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2022-10-03T10:35:13Z</dcterms:modified>
</cp:coreProperties>
</file>